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Office\Organisation SA\Orga_Verwaltung\Orga_Verwaltung_PERSONAL\Orga_Verwaltung_Zeiterfassung\Zeiterfassung 2018\"/>
    </mc:Choice>
  </mc:AlternateContent>
  <bookViews>
    <workbookView xWindow="2865" yWindow="855" windowWidth="22395" windowHeight="12735" tabRatio="425" activeTab="1"/>
  </bookViews>
  <sheets>
    <sheet name="Zeiten-buchen" sheetId="2" r:id="rId1"/>
    <sheet name="WWS - Daten" sheetId="5" r:id="rId2"/>
    <sheet name="Lohn" sheetId="6" r:id="rId3"/>
    <sheet name="Daten" sheetId="1" r:id="rId4"/>
    <sheet name="GF" sheetId="7" r:id="rId5"/>
    <sheet name="Übersicht" sheetId="9" r:id="rId6"/>
    <sheet name="Bemerkung" sheetId="10" r:id="rId7"/>
    <sheet name="__Goal_Metadata" sheetId="11" state="veryHidden" r:id="rId8"/>
  </sheets>
  <definedNames>
    <definedName name="_KAW999929" hidden="1">__Goal_Metadata!$B$2</definedName>
    <definedName name="_KAW999934" hidden="1">__Goal_Metadata!$B$1</definedName>
    <definedName name="_xlnm.Print_Area" localSheetId="2">Lohn!$A$1:$Q$33</definedName>
    <definedName name="_xlnm.Print_Titles" localSheetId="4">GF!$1:$1</definedName>
    <definedName name="_xlnm.Print_Titles" localSheetId="5">Übersicht!$1:$1</definedName>
    <definedName name="_xlnm.Print_Titles" localSheetId="0">'Zeiten-buchen'!$1:$1</definedName>
  </definedNames>
  <calcPr calcId="152511"/>
</workbook>
</file>

<file path=xl/calcChain.xml><?xml version="1.0" encoding="utf-8"?>
<calcChain xmlns="http://schemas.openxmlformats.org/spreadsheetml/2006/main">
  <c r="AO14" i="5" l="1"/>
  <c r="AD14" i="5"/>
  <c r="Y14" i="5"/>
  <c r="AA14" i="5"/>
  <c r="AC14" i="5"/>
  <c r="Z2" i="5"/>
  <c r="AC2" i="5"/>
  <c r="Z3" i="5"/>
  <c r="AC3" i="5"/>
  <c r="Z4" i="5"/>
  <c r="Z14" i="5" s="1"/>
  <c r="AC4" i="5"/>
  <c r="Z5" i="5"/>
  <c r="AC5" i="5"/>
  <c r="Z6" i="5"/>
  <c r="AC6" i="5"/>
  <c r="Z7" i="5"/>
  <c r="AC7" i="5"/>
  <c r="Z8" i="5"/>
  <c r="AC8" i="5"/>
  <c r="Z9" i="5"/>
  <c r="AC9" i="5"/>
  <c r="Z10" i="5"/>
  <c r="AC10" i="5"/>
  <c r="Z11" i="5"/>
  <c r="AC11" i="5"/>
  <c r="Z12" i="5"/>
  <c r="AC12" i="5"/>
  <c r="Z13" i="5"/>
  <c r="AC13" i="5"/>
  <c r="V2" i="5"/>
  <c r="W2" i="5"/>
  <c r="AN2" i="5"/>
  <c r="X2" i="5" s="1"/>
  <c r="V3" i="5"/>
  <c r="W3" i="5"/>
  <c r="AN3" i="5"/>
  <c r="X3" i="5" s="1"/>
  <c r="V4" i="5"/>
  <c r="W4" i="5"/>
  <c r="AL4" i="5"/>
  <c r="AM4" i="5"/>
  <c r="V5" i="5"/>
  <c r="W5" i="5"/>
  <c r="AL5" i="5"/>
  <c r="AM5" i="5"/>
  <c r="AN5" i="5"/>
  <c r="X5" i="5" s="1"/>
  <c r="V6" i="5"/>
  <c r="W6" i="5"/>
  <c r="AL6" i="5"/>
  <c r="AM6" i="5"/>
  <c r="AN6" i="5"/>
  <c r="X6" i="5" s="1"/>
  <c r="V7" i="5"/>
  <c r="W7" i="5"/>
  <c r="AL7" i="5"/>
  <c r="AM7" i="5"/>
  <c r="AN7" i="5"/>
  <c r="X7" i="5" s="1"/>
  <c r="V8" i="5"/>
  <c r="W8" i="5"/>
  <c r="AL8" i="5"/>
  <c r="AM8" i="5"/>
  <c r="AN8" i="5"/>
  <c r="X8" i="5" s="1"/>
  <c r="V9" i="5"/>
  <c r="W9" i="5"/>
  <c r="AL9" i="5"/>
  <c r="AM9" i="5"/>
  <c r="AN9" i="5"/>
  <c r="X9" i="5" s="1"/>
  <c r="V10" i="5"/>
  <c r="W10" i="5"/>
  <c r="AL10" i="5"/>
  <c r="AM10" i="5"/>
  <c r="AN10" i="5"/>
  <c r="X10" i="5" s="1"/>
  <c r="V11" i="5"/>
  <c r="W11" i="5"/>
  <c r="AL11" i="5"/>
  <c r="AM11" i="5"/>
  <c r="AN11" i="5"/>
  <c r="X11" i="5" s="1"/>
  <c r="V12" i="5"/>
  <c r="W12" i="5"/>
  <c r="AL12" i="5"/>
  <c r="AM12" i="5"/>
  <c r="AN12" i="5"/>
  <c r="X12" i="5" s="1"/>
  <c r="V13" i="5"/>
  <c r="W13" i="5"/>
  <c r="AL13" i="5"/>
  <c r="AM13" i="5"/>
  <c r="AN13" i="5"/>
  <c r="X13" i="5" s="1"/>
  <c r="AM3" i="5" l="1"/>
  <c r="AM2" i="5"/>
  <c r="AL3" i="5"/>
  <c r="AL2" i="5"/>
  <c r="A1" i="9"/>
  <c r="A1" i="7"/>
  <c r="K20" i="6" l="1"/>
  <c r="J20" i="6"/>
  <c r="A14" i="5"/>
  <c r="F21" i="5"/>
  <c r="E21" i="5"/>
  <c r="B14" i="5"/>
  <c r="D12" i="1" l="1"/>
  <c r="AK373" i="2" l="1"/>
  <c r="R373" i="2"/>
  <c r="D373" i="2"/>
  <c r="C2" i="5" l="1"/>
  <c r="E14" i="5" l="1"/>
  <c r="F14" i="5"/>
  <c r="L50" i="9"/>
  <c r="L45" i="9"/>
  <c r="L41" i="9"/>
  <c r="L37" i="9"/>
  <c r="L32" i="9"/>
  <c r="L23" i="9"/>
  <c r="L28" i="9"/>
  <c r="L19" i="9"/>
  <c r="L15" i="9"/>
  <c r="L10" i="9"/>
  <c r="L2" i="9"/>
  <c r="L6" i="9"/>
  <c r="AF50" i="9"/>
  <c r="AF45" i="9"/>
  <c r="AF41" i="9"/>
  <c r="AF37" i="9"/>
  <c r="AF32" i="9"/>
  <c r="AF28" i="9"/>
  <c r="AF23" i="9"/>
  <c r="AF19" i="9"/>
  <c r="AF15" i="9"/>
  <c r="AF10" i="9"/>
  <c r="AF6" i="9"/>
  <c r="AF2" i="9"/>
  <c r="S14" i="5"/>
  <c r="T50" i="9"/>
  <c r="T45" i="9"/>
  <c r="T41" i="9"/>
  <c r="T37" i="9"/>
  <c r="T32" i="9"/>
  <c r="T28" i="9"/>
  <c r="T23" i="9"/>
  <c r="T19" i="9"/>
  <c r="T15" i="9"/>
  <c r="T10" i="9"/>
  <c r="T6" i="9"/>
  <c r="T2" i="9"/>
  <c r="T5" i="9"/>
  <c r="T4" i="9"/>
  <c r="T3" i="9"/>
  <c r="AD50" i="9"/>
  <c r="AD45" i="9"/>
  <c r="AD41" i="9"/>
  <c r="AD37" i="9"/>
  <c r="AD32" i="9"/>
  <c r="AD28" i="9"/>
  <c r="AD23" i="9"/>
  <c r="AD19" i="9"/>
  <c r="AD15" i="9"/>
  <c r="AD10" i="9"/>
  <c r="AD6" i="9"/>
  <c r="AD2" i="9"/>
  <c r="AF55" i="9" l="1"/>
  <c r="T55" i="9"/>
  <c r="AD44" i="9"/>
  <c r="AD43" i="9"/>
  <c r="AD42" i="9"/>
  <c r="AD40" i="9"/>
  <c r="AD39" i="9"/>
  <c r="AD38" i="9"/>
  <c r="AD31" i="9"/>
  <c r="AD30" i="9"/>
  <c r="AD29" i="9"/>
  <c r="AD22" i="9"/>
  <c r="AD21" i="9"/>
  <c r="AD20" i="9"/>
  <c r="AD18" i="9"/>
  <c r="AD17" i="9"/>
  <c r="AD16" i="9"/>
  <c r="AD9" i="9"/>
  <c r="AD8" i="9"/>
  <c r="AD7" i="9"/>
  <c r="AD5" i="9"/>
  <c r="AD4" i="9"/>
  <c r="AD3" i="9"/>
  <c r="Y50" i="9"/>
  <c r="Y45" i="9"/>
  <c r="Y41" i="9"/>
  <c r="Y37" i="9"/>
  <c r="Y32" i="9"/>
  <c r="Y23" i="9"/>
  <c r="Y19" i="9"/>
  <c r="Y15" i="9"/>
  <c r="Y10" i="9"/>
  <c r="Y28" i="9"/>
  <c r="AA50" i="9"/>
  <c r="AA45" i="9"/>
  <c r="AA41" i="9"/>
  <c r="AA37" i="9"/>
  <c r="AA32" i="9"/>
  <c r="AA28" i="9"/>
  <c r="AA23" i="9"/>
  <c r="AA19" i="9"/>
  <c r="AA15" i="9"/>
  <c r="AA10" i="9"/>
  <c r="AA6" i="9"/>
  <c r="Y6" i="9"/>
  <c r="Z2" i="9"/>
  <c r="Z6" i="9"/>
  <c r="Z10" i="9"/>
  <c r="Z15" i="9"/>
  <c r="Z19" i="9"/>
  <c r="Z23" i="9"/>
  <c r="Z28" i="9"/>
  <c r="Z32" i="9"/>
  <c r="Z37" i="9"/>
  <c r="Z41" i="9"/>
  <c r="AA44" i="9"/>
  <c r="AA43" i="9"/>
  <c r="AA42" i="9"/>
  <c r="AA40" i="9"/>
  <c r="AA39" i="9"/>
  <c r="AA38" i="9"/>
  <c r="AA31" i="9"/>
  <c r="AA30" i="9"/>
  <c r="AA29" i="9"/>
  <c r="AA22" i="9"/>
  <c r="AA21" i="9"/>
  <c r="AA20" i="9"/>
  <c r="AA18" i="9"/>
  <c r="AA17" i="9"/>
  <c r="AA16" i="9"/>
  <c r="AA9" i="9"/>
  <c r="AA8" i="9"/>
  <c r="AA7" i="9"/>
  <c r="AA2" i="9"/>
  <c r="AA5" i="9"/>
  <c r="AA4" i="9"/>
  <c r="AA3" i="9"/>
  <c r="Y5" i="9"/>
  <c r="Y4" i="9"/>
  <c r="Y3" i="9"/>
  <c r="Q14" i="5"/>
  <c r="O14" i="5"/>
  <c r="Z45" i="9"/>
  <c r="Z50" i="9"/>
  <c r="AD55" i="9" l="1"/>
  <c r="Y2" i="9"/>
  <c r="Y55" i="9" s="1"/>
  <c r="AA55" i="9"/>
  <c r="C2" i="9"/>
  <c r="D2" i="9"/>
  <c r="O2" i="9"/>
  <c r="P2" i="9"/>
  <c r="Q2" i="9"/>
  <c r="R2" i="9"/>
  <c r="U2" i="9"/>
  <c r="AE2" i="9"/>
  <c r="C3" i="9"/>
  <c r="D3" i="9"/>
  <c r="C4" i="9"/>
  <c r="D4" i="9"/>
  <c r="C5" i="9"/>
  <c r="D5" i="9"/>
  <c r="C6" i="9"/>
  <c r="D6" i="9"/>
  <c r="O6" i="9"/>
  <c r="P6" i="9"/>
  <c r="Q6" i="9"/>
  <c r="R6" i="9"/>
  <c r="U6" i="9"/>
  <c r="AE6" i="9"/>
  <c r="C7" i="9"/>
  <c r="D7" i="9"/>
  <c r="C8" i="9"/>
  <c r="D8" i="9"/>
  <c r="C9" i="9"/>
  <c r="D9" i="9"/>
  <c r="C10" i="9"/>
  <c r="D10" i="9"/>
  <c r="O10" i="9"/>
  <c r="P10" i="9"/>
  <c r="Q10" i="9"/>
  <c r="R10" i="9"/>
  <c r="U10" i="9"/>
  <c r="AE10" i="9"/>
  <c r="C11" i="9"/>
  <c r="D11" i="9"/>
  <c r="C12" i="9"/>
  <c r="D12" i="9"/>
  <c r="C13" i="9"/>
  <c r="D13" i="9"/>
  <c r="C14" i="9"/>
  <c r="D14" i="9"/>
  <c r="C15" i="9"/>
  <c r="D15" i="9"/>
  <c r="O15" i="9"/>
  <c r="P15" i="9"/>
  <c r="Q15" i="9"/>
  <c r="R15" i="9"/>
  <c r="U15" i="9"/>
  <c r="AE15" i="9"/>
  <c r="C16" i="9"/>
  <c r="D16" i="9"/>
  <c r="C17" i="9"/>
  <c r="D17" i="9"/>
  <c r="C18" i="9"/>
  <c r="D18" i="9"/>
  <c r="C19" i="9"/>
  <c r="D19" i="9"/>
  <c r="O19" i="9"/>
  <c r="P19" i="9"/>
  <c r="Q19" i="9"/>
  <c r="R19" i="9"/>
  <c r="U19" i="9"/>
  <c r="AE19" i="9"/>
  <c r="C20" i="9"/>
  <c r="D20" i="9"/>
  <c r="C21" i="9"/>
  <c r="D21" i="9"/>
  <c r="C22" i="9"/>
  <c r="D22" i="9"/>
  <c r="C23" i="9"/>
  <c r="D23" i="9"/>
  <c r="O23" i="9"/>
  <c r="P23" i="9"/>
  <c r="Q23" i="9"/>
  <c r="R23" i="9"/>
  <c r="U23" i="9"/>
  <c r="AE23" i="9"/>
  <c r="C24" i="9"/>
  <c r="D24" i="9"/>
  <c r="C25" i="9"/>
  <c r="D25" i="9"/>
  <c r="C26" i="9"/>
  <c r="D26" i="9"/>
  <c r="C27" i="9"/>
  <c r="D27" i="9"/>
  <c r="C28" i="9"/>
  <c r="D28" i="9"/>
  <c r="O28" i="9"/>
  <c r="P28" i="9"/>
  <c r="Q28" i="9"/>
  <c r="R28" i="9"/>
  <c r="U28" i="9"/>
  <c r="AE28" i="9"/>
  <c r="C29" i="9"/>
  <c r="D29" i="9"/>
  <c r="C30" i="9"/>
  <c r="D30" i="9"/>
  <c r="C31" i="9"/>
  <c r="D31" i="9"/>
  <c r="C32" i="9"/>
  <c r="D32" i="9"/>
  <c r="O32" i="9"/>
  <c r="P32" i="9"/>
  <c r="Q32" i="9"/>
  <c r="R32" i="9"/>
  <c r="U32" i="9"/>
  <c r="AE32" i="9"/>
  <c r="C33" i="9"/>
  <c r="D33" i="9"/>
  <c r="C34" i="9"/>
  <c r="D34" i="9"/>
  <c r="C35" i="9"/>
  <c r="D35" i="9"/>
  <c r="C36" i="9"/>
  <c r="D36" i="9"/>
  <c r="C37" i="9"/>
  <c r="D37" i="9"/>
  <c r="O37" i="9"/>
  <c r="P37" i="9"/>
  <c r="Q37" i="9"/>
  <c r="R37" i="9"/>
  <c r="U37" i="9"/>
  <c r="AE37" i="9"/>
  <c r="C38" i="9"/>
  <c r="D38" i="9"/>
  <c r="C39" i="9"/>
  <c r="D39" i="9"/>
  <c r="C40" i="9"/>
  <c r="D40" i="9"/>
  <c r="C41" i="9"/>
  <c r="D41" i="9"/>
  <c r="O41" i="9"/>
  <c r="P41" i="9"/>
  <c r="Q41" i="9"/>
  <c r="R41" i="9"/>
  <c r="U41" i="9"/>
  <c r="AE41" i="9"/>
  <c r="C42" i="9"/>
  <c r="D42" i="9"/>
  <c r="C43" i="9"/>
  <c r="D43" i="9"/>
  <c r="C44" i="9"/>
  <c r="D44" i="9"/>
  <c r="C45" i="9"/>
  <c r="D45" i="9"/>
  <c r="O45" i="9"/>
  <c r="P45" i="9"/>
  <c r="Q45" i="9"/>
  <c r="R45" i="9"/>
  <c r="U45" i="9"/>
  <c r="AE45" i="9"/>
  <c r="C46" i="9"/>
  <c r="D46" i="9"/>
  <c r="C47" i="9"/>
  <c r="D47" i="9"/>
  <c r="C48" i="9"/>
  <c r="D48" i="9"/>
  <c r="C49" i="9"/>
  <c r="D49" i="9"/>
  <c r="C50" i="9"/>
  <c r="D50" i="9"/>
  <c r="O50" i="9"/>
  <c r="P50" i="9"/>
  <c r="Q50" i="9"/>
  <c r="R50" i="9"/>
  <c r="U50" i="9"/>
  <c r="AE50" i="9"/>
  <c r="C51" i="9"/>
  <c r="D51" i="9"/>
  <c r="C52" i="9"/>
  <c r="D52" i="9"/>
  <c r="C53" i="9"/>
  <c r="D53" i="9"/>
  <c r="C54" i="9"/>
  <c r="D54" i="9"/>
  <c r="A55" i="9"/>
  <c r="D55" i="9"/>
  <c r="D58" i="9"/>
  <c r="F58" i="9"/>
  <c r="G58" i="9"/>
  <c r="I58" i="9"/>
  <c r="N1" i="7"/>
  <c r="C2" i="7"/>
  <c r="D2" i="7"/>
  <c r="L2" i="7"/>
  <c r="P2" i="7"/>
  <c r="Q2" i="7"/>
  <c r="R2" i="7"/>
  <c r="S2" i="7"/>
  <c r="U2" i="7"/>
  <c r="AB2" i="7"/>
  <c r="AE2" i="7"/>
  <c r="C3" i="7"/>
  <c r="D3" i="7"/>
  <c r="C4" i="7"/>
  <c r="D4" i="7"/>
  <c r="C5" i="7"/>
  <c r="D5" i="7"/>
  <c r="C6" i="7"/>
  <c r="D6" i="7"/>
  <c r="L6" i="7"/>
  <c r="P6" i="7"/>
  <c r="Q6" i="7"/>
  <c r="R6" i="7"/>
  <c r="S6" i="7"/>
  <c r="U6" i="7"/>
  <c r="AB6" i="7"/>
  <c r="AE6" i="7"/>
  <c r="C7" i="7"/>
  <c r="D7" i="7"/>
  <c r="C8" i="7"/>
  <c r="D8" i="7"/>
  <c r="C9" i="7"/>
  <c r="D9" i="7"/>
  <c r="C10" i="7"/>
  <c r="D10" i="7"/>
  <c r="L10" i="7"/>
  <c r="P10" i="7"/>
  <c r="Q10" i="7"/>
  <c r="R10" i="7"/>
  <c r="S10" i="7"/>
  <c r="U10" i="7"/>
  <c r="AB10" i="7"/>
  <c r="AE10" i="7"/>
  <c r="C11" i="7"/>
  <c r="D11" i="7"/>
  <c r="C12" i="7"/>
  <c r="D12" i="7"/>
  <c r="C13" i="7"/>
  <c r="D13" i="7"/>
  <c r="C14" i="7"/>
  <c r="D14" i="7"/>
  <c r="C15" i="7"/>
  <c r="D15" i="7"/>
  <c r="L15" i="7"/>
  <c r="P15" i="7"/>
  <c r="Q15" i="7"/>
  <c r="R15" i="7"/>
  <c r="S15" i="7"/>
  <c r="U15" i="7"/>
  <c r="AB15" i="7"/>
  <c r="AE15" i="7"/>
  <c r="C16" i="7"/>
  <c r="D16" i="7"/>
  <c r="C17" i="7"/>
  <c r="D17" i="7"/>
  <c r="C18" i="7"/>
  <c r="D18" i="7"/>
  <c r="C19" i="7"/>
  <c r="D19" i="7"/>
  <c r="L19" i="7"/>
  <c r="P19" i="7"/>
  <c r="Q19" i="7"/>
  <c r="R19" i="7"/>
  <c r="S19" i="7"/>
  <c r="U19" i="7"/>
  <c r="AB19" i="7"/>
  <c r="AE19" i="7"/>
  <c r="C20" i="7"/>
  <c r="D20" i="7"/>
  <c r="C21" i="7"/>
  <c r="D21" i="7"/>
  <c r="C22" i="7"/>
  <c r="D22" i="7"/>
  <c r="C23" i="7"/>
  <c r="D23" i="7"/>
  <c r="L23" i="7"/>
  <c r="P23" i="7"/>
  <c r="Q23" i="7"/>
  <c r="R23" i="7"/>
  <c r="S23" i="7"/>
  <c r="U23" i="7"/>
  <c r="AB23" i="7"/>
  <c r="AE23" i="7"/>
  <c r="C24" i="7"/>
  <c r="D24" i="7"/>
  <c r="C25" i="7"/>
  <c r="D25" i="7"/>
  <c r="C26" i="7"/>
  <c r="D26" i="7"/>
  <c r="C27" i="7"/>
  <c r="D27" i="7"/>
  <c r="C28" i="7"/>
  <c r="D28" i="7"/>
  <c r="L28" i="7"/>
  <c r="P28" i="7"/>
  <c r="Q28" i="7"/>
  <c r="R28" i="7"/>
  <c r="S28" i="7"/>
  <c r="U28" i="7"/>
  <c r="AB28" i="7"/>
  <c r="AE28" i="7"/>
  <c r="C29" i="7"/>
  <c r="D29" i="7"/>
  <c r="C30" i="7"/>
  <c r="D30" i="7"/>
  <c r="C31" i="7"/>
  <c r="D31" i="7"/>
  <c r="C32" i="7"/>
  <c r="D32" i="7"/>
  <c r="L32" i="7"/>
  <c r="P32" i="7"/>
  <c r="Q32" i="7"/>
  <c r="R32" i="7"/>
  <c r="S32" i="7"/>
  <c r="U32" i="7"/>
  <c r="AB32" i="7"/>
  <c r="AE32" i="7"/>
  <c r="C33" i="7"/>
  <c r="D33" i="7"/>
  <c r="C34" i="7"/>
  <c r="D34" i="7"/>
  <c r="C35" i="7"/>
  <c r="D35" i="7"/>
  <c r="C36" i="7"/>
  <c r="D36" i="7"/>
  <c r="C37" i="7"/>
  <c r="D37" i="7"/>
  <c r="L37" i="7"/>
  <c r="P37" i="7"/>
  <c r="Q37" i="7"/>
  <c r="R37" i="7"/>
  <c r="S37" i="7"/>
  <c r="U37" i="7"/>
  <c r="AB37" i="7"/>
  <c r="AE37" i="7"/>
  <c r="C38" i="7"/>
  <c r="D38" i="7"/>
  <c r="C39" i="7"/>
  <c r="D39" i="7"/>
  <c r="C40" i="7"/>
  <c r="D40" i="7"/>
  <c r="C41" i="7"/>
  <c r="D41" i="7"/>
  <c r="L41" i="7"/>
  <c r="P41" i="7"/>
  <c r="Q41" i="7"/>
  <c r="R41" i="7"/>
  <c r="S41" i="7"/>
  <c r="U41" i="7"/>
  <c r="AB41" i="7"/>
  <c r="AE41" i="7"/>
  <c r="C42" i="7"/>
  <c r="D42" i="7"/>
  <c r="C43" i="7"/>
  <c r="D43" i="7"/>
  <c r="C44" i="7"/>
  <c r="D44" i="7"/>
  <c r="C45" i="7"/>
  <c r="D45" i="7"/>
  <c r="L45" i="7"/>
  <c r="P45" i="7"/>
  <c r="Q45" i="7"/>
  <c r="R45" i="7"/>
  <c r="S45" i="7"/>
  <c r="U45" i="7"/>
  <c r="AB45" i="7"/>
  <c r="AE45" i="7"/>
  <c r="C46" i="7"/>
  <c r="D46" i="7"/>
  <c r="C47" i="7"/>
  <c r="D47" i="7"/>
  <c r="C48" i="7"/>
  <c r="D48" i="7"/>
  <c r="C49" i="7"/>
  <c r="D49" i="7"/>
  <c r="C50" i="7"/>
  <c r="D50" i="7"/>
  <c r="L50" i="7"/>
  <c r="P50" i="7"/>
  <c r="Q50" i="7"/>
  <c r="R50" i="7"/>
  <c r="S50" i="7"/>
  <c r="U50" i="7"/>
  <c r="AB50" i="7"/>
  <c r="AE50" i="7"/>
  <c r="C51" i="7"/>
  <c r="D51" i="7"/>
  <c r="C52" i="7"/>
  <c r="D52" i="7"/>
  <c r="C53" i="7"/>
  <c r="D53" i="7"/>
  <c r="C54" i="7"/>
  <c r="D54" i="7"/>
  <c r="A55" i="7"/>
  <c r="D55" i="7"/>
  <c r="D58" i="7"/>
  <c r="F58" i="7"/>
  <c r="G58" i="7"/>
  <c r="I58" i="7"/>
  <c r="G2" i="1"/>
  <c r="B5" i="1"/>
  <c r="E17" i="6" s="1"/>
  <c r="G12" i="1"/>
  <c r="C40" i="1"/>
  <c r="L2" i="6"/>
  <c r="W2" i="6"/>
  <c r="L3" i="6"/>
  <c r="W3" i="6"/>
  <c r="L4" i="6"/>
  <c r="W4" i="6"/>
  <c r="L5" i="6"/>
  <c r="W5" i="6"/>
  <c r="L6" i="6"/>
  <c r="W6" i="6"/>
  <c r="L7" i="6"/>
  <c r="W7" i="6"/>
  <c r="L8" i="6"/>
  <c r="W8" i="6"/>
  <c r="L9" i="6"/>
  <c r="W9" i="6"/>
  <c r="L10" i="6"/>
  <c r="W10" i="6"/>
  <c r="L11" i="6"/>
  <c r="W11" i="6"/>
  <c r="L12" i="6"/>
  <c r="W12" i="6"/>
  <c r="L13" i="6"/>
  <c r="W13" i="6"/>
  <c r="B14" i="6"/>
  <c r="C14" i="6"/>
  <c r="D14" i="6"/>
  <c r="P24" i="6" s="1"/>
  <c r="D37" i="1" s="1"/>
  <c r="E14" i="6"/>
  <c r="F14" i="6"/>
  <c r="G14" i="6"/>
  <c r="H14" i="6"/>
  <c r="I14" i="6"/>
  <c r="J14" i="6"/>
  <c r="N14" i="6"/>
  <c r="O14" i="6"/>
  <c r="P14" i="6"/>
  <c r="T14" i="6"/>
  <c r="U14" i="6"/>
  <c r="C17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D2" i="5"/>
  <c r="T2" i="5"/>
  <c r="W2" i="9"/>
  <c r="C3" i="5"/>
  <c r="D3" i="5"/>
  <c r="T3" i="5"/>
  <c r="W6" i="9"/>
  <c r="C4" i="5"/>
  <c r="D4" i="5"/>
  <c r="T4" i="5"/>
  <c r="W10" i="7"/>
  <c r="C5" i="5"/>
  <c r="D5" i="5"/>
  <c r="T5" i="5"/>
  <c r="V15" i="9"/>
  <c r="W15" i="9"/>
  <c r="C6" i="5"/>
  <c r="D6" i="5"/>
  <c r="T6" i="5"/>
  <c r="S19" i="9" s="1"/>
  <c r="V19" i="9"/>
  <c r="W19" i="9"/>
  <c r="X19" i="9"/>
  <c r="C7" i="5"/>
  <c r="D7" i="5"/>
  <c r="T7" i="5"/>
  <c r="S23" i="9" s="1"/>
  <c r="W23" i="9"/>
  <c r="X23" i="9"/>
  <c r="C8" i="5"/>
  <c r="D8" i="5"/>
  <c r="T8" i="5"/>
  <c r="V28" i="9"/>
  <c r="W28" i="7"/>
  <c r="X28" i="9"/>
  <c r="C9" i="5"/>
  <c r="D9" i="5"/>
  <c r="T9" i="5"/>
  <c r="V32" i="9"/>
  <c r="W32" i="9"/>
  <c r="C10" i="5"/>
  <c r="D10" i="5"/>
  <c r="T10" i="5"/>
  <c r="V37" i="9"/>
  <c r="W37" i="9"/>
  <c r="C11" i="5"/>
  <c r="D11" i="5"/>
  <c r="T11" i="5"/>
  <c r="S41" i="9" s="1"/>
  <c r="V41" i="9"/>
  <c r="W41" i="9"/>
  <c r="X41" i="9"/>
  <c r="C12" i="5"/>
  <c r="D12" i="5"/>
  <c r="T12" i="5"/>
  <c r="S45" i="9" s="1"/>
  <c r="W45" i="9"/>
  <c r="X45" i="9"/>
  <c r="C13" i="5"/>
  <c r="T13" i="5"/>
  <c r="S50" i="9" s="1"/>
  <c r="V50" i="9"/>
  <c r="X50" i="9"/>
  <c r="G14" i="5"/>
  <c r="I18" i="6" s="1"/>
  <c r="H14" i="5"/>
  <c r="R55" i="9" s="1"/>
  <c r="I14" i="5"/>
  <c r="F32" i="1" s="1"/>
  <c r="J14" i="5"/>
  <c r="U55" i="9" s="1"/>
  <c r="K14" i="5"/>
  <c r="Z55" i="9" s="1"/>
  <c r="M14" i="5"/>
  <c r="R14" i="5"/>
  <c r="AE55" i="9" s="1"/>
  <c r="AH14" i="5"/>
  <c r="AI14" i="5"/>
  <c r="AJ14" i="5"/>
  <c r="E2" i="2"/>
  <c r="L2" i="2"/>
  <c r="N2" i="2"/>
  <c r="Q2" i="2"/>
  <c r="X2" i="2"/>
  <c r="AA2" i="2"/>
  <c r="E3" i="2"/>
  <c r="L3" i="2"/>
  <c r="N3" i="2"/>
  <c r="Q3" i="2"/>
  <c r="E4" i="2"/>
  <c r="L4" i="2"/>
  <c r="N4" i="2"/>
  <c r="Q4" i="2"/>
  <c r="E5" i="2"/>
  <c r="L5" i="2"/>
  <c r="N5" i="2"/>
  <c r="Q5" i="2"/>
  <c r="E6" i="2"/>
  <c r="L6" i="2"/>
  <c r="N6" i="2"/>
  <c r="Q6" i="2"/>
  <c r="E7" i="2"/>
  <c r="L7" i="2"/>
  <c r="N7" i="2"/>
  <c r="Q7" i="2"/>
  <c r="E8" i="2"/>
  <c r="L8" i="2"/>
  <c r="N8" i="2"/>
  <c r="Q8" i="2"/>
  <c r="E9" i="2"/>
  <c r="L9" i="2"/>
  <c r="N9" i="2"/>
  <c r="Q9" i="2"/>
  <c r="X9" i="2"/>
  <c r="E10" i="2"/>
  <c r="L10" i="2"/>
  <c r="N10" i="2"/>
  <c r="Q10" i="2"/>
  <c r="E11" i="2"/>
  <c r="L11" i="2"/>
  <c r="N11" i="2"/>
  <c r="Q11" i="2"/>
  <c r="E12" i="2"/>
  <c r="L12" i="2"/>
  <c r="N12" i="2"/>
  <c r="Q12" i="2"/>
  <c r="E13" i="2"/>
  <c r="L13" i="2"/>
  <c r="N13" i="2"/>
  <c r="Q13" i="2"/>
  <c r="E14" i="2"/>
  <c r="L14" i="2"/>
  <c r="N14" i="2"/>
  <c r="Q14" i="2"/>
  <c r="E15" i="2"/>
  <c r="L15" i="2"/>
  <c r="N15" i="2"/>
  <c r="Q15" i="2"/>
  <c r="E16" i="2"/>
  <c r="L16" i="2"/>
  <c r="N16" i="2"/>
  <c r="Q16" i="2"/>
  <c r="X16" i="2"/>
  <c r="E17" i="2"/>
  <c r="L17" i="2"/>
  <c r="N17" i="2"/>
  <c r="Q17" i="2"/>
  <c r="E18" i="2"/>
  <c r="L18" i="2"/>
  <c r="N18" i="2"/>
  <c r="Q18" i="2"/>
  <c r="E19" i="2"/>
  <c r="L19" i="2"/>
  <c r="N19" i="2"/>
  <c r="Q19" i="2"/>
  <c r="E20" i="2"/>
  <c r="L20" i="2"/>
  <c r="N20" i="2"/>
  <c r="Q20" i="2"/>
  <c r="E21" i="2"/>
  <c r="L21" i="2"/>
  <c r="N21" i="2"/>
  <c r="Q21" i="2"/>
  <c r="E22" i="2"/>
  <c r="L22" i="2"/>
  <c r="N22" i="2"/>
  <c r="Q22" i="2"/>
  <c r="E23" i="2"/>
  <c r="L23" i="2"/>
  <c r="N23" i="2"/>
  <c r="Q23" i="2"/>
  <c r="X23" i="2"/>
  <c r="E24" i="2"/>
  <c r="L24" i="2"/>
  <c r="N24" i="2"/>
  <c r="Q24" i="2"/>
  <c r="E25" i="2"/>
  <c r="L25" i="2"/>
  <c r="N25" i="2"/>
  <c r="Q25" i="2"/>
  <c r="E26" i="2"/>
  <c r="L26" i="2"/>
  <c r="N26" i="2"/>
  <c r="Q26" i="2"/>
  <c r="E27" i="2"/>
  <c r="L27" i="2"/>
  <c r="N27" i="2"/>
  <c r="Q27" i="2"/>
  <c r="E28" i="2"/>
  <c r="L28" i="2"/>
  <c r="N28" i="2"/>
  <c r="Q28" i="2"/>
  <c r="E29" i="2"/>
  <c r="L29" i="2"/>
  <c r="N29" i="2"/>
  <c r="Q29" i="2"/>
  <c r="E30" i="2"/>
  <c r="L30" i="2"/>
  <c r="N30" i="2"/>
  <c r="Q30" i="2"/>
  <c r="X30" i="2"/>
  <c r="AA30" i="2"/>
  <c r="AG30" i="2" s="1"/>
  <c r="E31" i="2"/>
  <c r="L31" i="2"/>
  <c r="N31" i="2"/>
  <c r="Q31" i="2"/>
  <c r="E32" i="2"/>
  <c r="L32" i="2"/>
  <c r="N32" i="2"/>
  <c r="Q32" i="2"/>
  <c r="E33" i="2"/>
  <c r="L33" i="2"/>
  <c r="N33" i="2"/>
  <c r="Q33" i="2"/>
  <c r="E34" i="2"/>
  <c r="L34" i="2"/>
  <c r="N34" i="2"/>
  <c r="Q34" i="2"/>
  <c r="E35" i="2"/>
  <c r="L35" i="2"/>
  <c r="N35" i="2"/>
  <c r="Q35" i="2"/>
  <c r="E36" i="2"/>
  <c r="L36" i="2"/>
  <c r="N36" i="2"/>
  <c r="Q36" i="2"/>
  <c r="E37" i="2"/>
  <c r="L37" i="2"/>
  <c r="N37" i="2"/>
  <c r="Q37" i="2"/>
  <c r="X37" i="2"/>
  <c r="E38" i="2"/>
  <c r="L38" i="2"/>
  <c r="N38" i="2"/>
  <c r="Q38" i="2"/>
  <c r="E39" i="2"/>
  <c r="L39" i="2"/>
  <c r="N39" i="2"/>
  <c r="Q39" i="2"/>
  <c r="E40" i="2"/>
  <c r="L40" i="2"/>
  <c r="N40" i="2"/>
  <c r="Q40" i="2"/>
  <c r="E41" i="2"/>
  <c r="L41" i="2"/>
  <c r="N41" i="2"/>
  <c r="Q41" i="2"/>
  <c r="E42" i="2"/>
  <c r="L42" i="2"/>
  <c r="N42" i="2"/>
  <c r="Q42" i="2"/>
  <c r="E43" i="2"/>
  <c r="L43" i="2"/>
  <c r="N43" i="2"/>
  <c r="Q43" i="2"/>
  <c r="E44" i="2"/>
  <c r="L44" i="2"/>
  <c r="N44" i="2"/>
  <c r="Q44" i="2"/>
  <c r="X44" i="2"/>
  <c r="E45" i="2"/>
  <c r="L45" i="2"/>
  <c r="N45" i="2"/>
  <c r="Q45" i="2"/>
  <c r="E46" i="2"/>
  <c r="L46" i="2"/>
  <c r="N46" i="2"/>
  <c r="Q46" i="2"/>
  <c r="E47" i="2"/>
  <c r="L47" i="2"/>
  <c r="N47" i="2"/>
  <c r="Q47" i="2"/>
  <c r="E48" i="2"/>
  <c r="L48" i="2"/>
  <c r="N48" i="2"/>
  <c r="Q48" i="2"/>
  <c r="E49" i="2"/>
  <c r="L49" i="2"/>
  <c r="N49" i="2"/>
  <c r="Q49" i="2"/>
  <c r="E50" i="2"/>
  <c r="L50" i="2"/>
  <c r="N50" i="2"/>
  <c r="Q50" i="2"/>
  <c r="E51" i="2"/>
  <c r="L51" i="2"/>
  <c r="N51" i="2"/>
  <c r="Q51" i="2"/>
  <c r="X51" i="2"/>
  <c r="E52" i="2"/>
  <c r="L52" i="2"/>
  <c r="N52" i="2"/>
  <c r="Q52" i="2"/>
  <c r="E53" i="2"/>
  <c r="L53" i="2"/>
  <c r="N53" i="2"/>
  <c r="Q53" i="2"/>
  <c r="E54" i="2"/>
  <c r="L54" i="2"/>
  <c r="N54" i="2"/>
  <c r="Q54" i="2"/>
  <c r="E55" i="2"/>
  <c r="L55" i="2"/>
  <c r="N55" i="2"/>
  <c r="Q55" i="2"/>
  <c r="E56" i="2"/>
  <c r="L56" i="2"/>
  <c r="N56" i="2"/>
  <c r="Q56" i="2"/>
  <c r="E57" i="2"/>
  <c r="L57" i="2"/>
  <c r="N57" i="2"/>
  <c r="Q57" i="2"/>
  <c r="E58" i="2"/>
  <c r="L58" i="2"/>
  <c r="N58" i="2"/>
  <c r="Q58" i="2"/>
  <c r="X58" i="2"/>
  <c r="AA58" i="2"/>
  <c r="AG58" i="2" s="1"/>
  <c r="E59" i="2"/>
  <c r="L59" i="2"/>
  <c r="N59" i="2"/>
  <c r="Q59" i="2"/>
  <c r="E60" i="2"/>
  <c r="L60" i="2"/>
  <c r="N60" i="2"/>
  <c r="Q60" i="2"/>
  <c r="E61" i="2"/>
  <c r="L61" i="2"/>
  <c r="N61" i="2"/>
  <c r="Q61" i="2"/>
  <c r="E62" i="2"/>
  <c r="L62" i="2"/>
  <c r="N62" i="2"/>
  <c r="Q62" i="2"/>
  <c r="E63" i="2"/>
  <c r="L63" i="2"/>
  <c r="N63" i="2"/>
  <c r="Q63" i="2"/>
  <c r="E64" i="2"/>
  <c r="L64" i="2"/>
  <c r="N64" i="2"/>
  <c r="Q64" i="2"/>
  <c r="E65" i="2"/>
  <c r="L65" i="2"/>
  <c r="N65" i="2"/>
  <c r="Q65" i="2"/>
  <c r="X65" i="2"/>
  <c r="E66" i="2"/>
  <c r="L66" i="2"/>
  <c r="N66" i="2"/>
  <c r="Q66" i="2"/>
  <c r="E67" i="2"/>
  <c r="L67" i="2"/>
  <c r="N67" i="2"/>
  <c r="Q67" i="2"/>
  <c r="E68" i="2"/>
  <c r="L68" i="2"/>
  <c r="N68" i="2"/>
  <c r="Q68" i="2"/>
  <c r="E69" i="2"/>
  <c r="L69" i="2"/>
  <c r="N69" i="2"/>
  <c r="Q69" i="2"/>
  <c r="E70" i="2"/>
  <c r="L70" i="2"/>
  <c r="N70" i="2"/>
  <c r="Q70" i="2"/>
  <c r="E71" i="2"/>
  <c r="L71" i="2"/>
  <c r="N71" i="2"/>
  <c r="Q71" i="2"/>
  <c r="E72" i="2"/>
  <c r="L72" i="2"/>
  <c r="N72" i="2"/>
  <c r="Q72" i="2"/>
  <c r="X72" i="2"/>
  <c r="E73" i="2"/>
  <c r="L73" i="2"/>
  <c r="N73" i="2"/>
  <c r="Q73" i="2"/>
  <c r="E74" i="2"/>
  <c r="L74" i="2"/>
  <c r="N74" i="2"/>
  <c r="Q74" i="2"/>
  <c r="E75" i="2"/>
  <c r="L75" i="2"/>
  <c r="N75" i="2"/>
  <c r="Q75" i="2"/>
  <c r="E76" i="2"/>
  <c r="L76" i="2"/>
  <c r="N76" i="2"/>
  <c r="Q76" i="2"/>
  <c r="E77" i="2"/>
  <c r="L77" i="2"/>
  <c r="N77" i="2"/>
  <c r="Q77" i="2"/>
  <c r="E78" i="2"/>
  <c r="L78" i="2"/>
  <c r="N78" i="2"/>
  <c r="Q78" i="2"/>
  <c r="E79" i="2"/>
  <c r="L79" i="2"/>
  <c r="N79" i="2"/>
  <c r="Q79" i="2"/>
  <c r="X79" i="2"/>
  <c r="E80" i="2"/>
  <c r="L80" i="2"/>
  <c r="N80" i="2"/>
  <c r="Q80" i="2"/>
  <c r="E81" i="2"/>
  <c r="L81" i="2"/>
  <c r="N81" i="2"/>
  <c r="Q81" i="2"/>
  <c r="E82" i="2"/>
  <c r="L82" i="2"/>
  <c r="N82" i="2"/>
  <c r="Q82" i="2"/>
  <c r="E83" i="2"/>
  <c r="L83" i="2"/>
  <c r="N83" i="2"/>
  <c r="Q83" i="2"/>
  <c r="E84" i="2"/>
  <c r="L84" i="2"/>
  <c r="N84" i="2"/>
  <c r="Q84" i="2"/>
  <c r="E85" i="2"/>
  <c r="L85" i="2"/>
  <c r="N85" i="2"/>
  <c r="Q85" i="2"/>
  <c r="E86" i="2"/>
  <c r="L86" i="2"/>
  <c r="N86" i="2"/>
  <c r="Q86" i="2"/>
  <c r="X86" i="2"/>
  <c r="E87" i="2"/>
  <c r="L87" i="2"/>
  <c r="N87" i="2"/>
  <c r="Q87" i="2"/>
  <c r="E88" i="2"/>
  <c r="L88" i="2"/>
  <c r="N88" i="2"/>
  <c r="Q88" i="2"/>
  <c r="E89" i="2"/>
  <c r="L89" i="2"/>
  <c r="N89" i="2"/>
  <c r="Q89" i="2"/>
  <c r="E90" i="2"/>
  <c r="L90" i="2"/>
  <c r="N90" i="2"/>
  <c r="Q90" i="2"/>
  <c r="E91" i="2"/>
  <c r="L91" i="2"/>
  <c r="N91" i="2"/>
  <c r="Q91" i="2"/>
  <c r="E92" i="2"/>
  <c r="L92" i="2"/>
  <c r="N92" i="2"/>
  <c r="Q92" i="2"/>
  <c r="E93" i="2"/>
  <c r="L93" i="2"/>
  <c r="N93" i="2"/>
  <c r="Q93" i="2"/>
  <c r="X93" i="2"/>
  <c r="AA93" i="2"/>
  <c r="AG93" i="2" s="1"/>
  <c r="E94" i="2"/>
  <c r="L94" i="2"/>
  <c r="N94" i="2"/>
  <c r="Q94" i="2"/>
  <c r="E95" i="2"/>
  <c r="L95" i="2"/>
  <c r="N95" i="2"/>
  <c r="Q95" i="2"/>
  <c r="E96" i="2"/>
  <c r="L96" i="2"/>
  <c r="N96" i="2"/>
  <c r="Q96" i="2"/>
  <c r="E97" i="2"/>
  <c r="L97" i="2"/>
  <c r="N97" i="2"/>
  <c r="Q97" i="2"/>
  <c r="E98" i="2"/>
  <c r="L98" i="2"/>
  <c r="N98" i="2"/>
  <c r="Q98" i="2"/>
  <c r="E99" i="2"/>
  <c r="L99" i="2"/>
  <c r="N99" i="2"/>
  <c r="Q99" i="2"/>
  <c r="E100" i="2"/>
  <c r="L100" i="2"/>
  <c r="N100" i="2"/>
  <c r="Q100" i="2"/>
  <c r="X100" i="2"/>
  <c r="E101" i="2"/>
  <c r="L101" i="2"/>
  <c r="N101" i="2"/>
  <c r="Q101" i="2"/>
  <c r="E102" i="2"/>
  <c r="L102" i="2"/>
  <c r="N102" i="2"/>
  <c r="Q102" i="2"/>
  <c r="E103" i="2"/>
  <c r="L103" i="2"/>
  <c r="N103" i="2"/>
  <c r="Q103" i="2"/>
  <c r="E104" i="2"/>
  <c r="L104" i="2"/>
  <c r="N104" i="2"/>
  <c r="Q104" i="2"/>
  <c r="E105" i="2"/>
  <c r="L105" i="2"/>
  <c r="N105" i="2"/>
  <c r="Q105" i="2"/>
  <c r="E106" i="2"/>
  <c r="L106" i="2"/>
  <c r="N106" i="2"/>
  <c r="Q106" i="2"/>
  <c r="E107" i="2"/>
  <c r="L107" i="2"/>
  <c r="N107" i="2"/>
  <c r="Q107" i="2"/>
  <c r="X107" i="2"/>
  <c r="E108" i="2"/>
  <c r="L108" i="2"/>
  <c r="N108" i="2"/>
  <c r="Q108" i="2"/>
  <c r="E109" i="2"/>
  <c r="L109" i="2"/>
  <c r="N109" i="2"/>
  <c r="Q109" i="2"/>
  <c r="E110" i="2"/>
  <c r="L110" i="2"/>
  <c r="N110" i="2"/>
  <c r="Q110" i="2"/>
  <c r="E111" i="2"/>
  <c r="L111" i="2"/>
  <c r="N111" i="2"/>
  <c r="Q111" i="2"/>
  <c r="E112" i="2"/>
  <c r="L112" i="2"/>
  <c r="N112" i="2"/>
  <c r="Q112" i="2"/>
  <c r="E113" i="2"/>
  <c r="L113" i="2"/>
  <c r="N113" i="2"/>
  <c r="Q113" i="2"/>
  <c r="E114" i="2"/>
  <c r="L114" i="2"/>
  <c r="N114" i="2"/>
  <c r="Q114" i="2"/>
  <c r="X114" i="2"/>
  <c r="E115" i="2"/>
  <c r="L115" i="2"/>
  <c r="N115" i="2"/>
  <c r="Q115" i="2"/>
  <c r="E116" i="2"/>
  <c r="L116" i="2"/>
  <c r="N116" i="2"/>
  <c r="Q116" i="2"/>
  <c r="E117" i="2"/>
  <c r="L117" i="2"/>
  <c r="N117" i="2"/>
  <c r="Q117" i="2"/>
  <c r="E118" i="2"/>
  <c r="L118" i="2"/>
  <c r="N118" i="2"/>
  <c r="Q118" i="2"/>
  <c r="E119" i="2"/>
  <c r="L119" i="2"/>
  <c r="N119" i="2"/>
  <c r="Q119" i="2"/>
  <c r="E120" i="2"/>
  <c r="L120" i="2"/>
  <c r="N120" i="2"/>
  <c r="Q120" i="2"/>
  <c r="E121" i="2"/>
  <c r="L121" i="2"/>
  <c r="N121" i="2"/>
  <c r="Q121" i="2"/>
  <c r="X121" i="2"/>
  <c r="AA121" i="2"/>
  <c r="AG121" i="2" s="1"/>
  <c r="E122" i="2"/>
  <c r="L122" i="2"/>
  <c r="N122" i="2"/>
  <c r="Q122" i="2"/>
  <c r="E123" i="2"/>
  <c r="L123" i="2"/>
  <c r="N123" i="2"/>
  <c r="Q123" i="2"/>
  <c r="E124" i="2"/>
  <c r="L124" i="2"/>
  <c r="N124" i="2"/>
  <c r="Q124" i="2"/>
  <c r="E125" i="2"/>
  <c r="L125" i="2"/>
  <c r="N125" i="2"/>
  <c r="Q125" i="2"/>
  <c r="E126" i="2"/>
  <c r="L126" i="2"/>
  <c r="N126" i="2"/>
  <c r="Q126" i="2"/>
  <c r="E127" i="2"/>
  <c r="L127" i="2"/>
  <c r="N127" i="2"/>
  <c r="Q127" i="2"/>
  <c r="E128" i="2"/>
  <c r="L128" i="2"/>
  <c r="N128" i="2"/>
  <c r="Q128" i="2"/>
  <c r="X128" i="2"/>
  <c r="E129" i="2"/>
  <c r="L129" i="2"/>
  <c r="N129" i="2"/>
  <c r="Q129" i="2"/>
  <c r="E130" i="2"/>
  <c r="L130" i="2"/>
  <c r="N130" i="2"/>
  <c r="Q130" i="2"/>
  <c r="E131" i="2"/>
  <c r="L131" i="2"/>
  <c r="N131" i="2"/>
  <c r="Q131" i="2"/>
  <c r="E132" i="2"/>
  <c r="L132" i="2"/>
  <c r="N132" i="2"/>
  <c r="Q132" i="2"/>
  <c r="E133" i="2"/>
  <c r="L133" i="2"/>
  <c r="N133" i="2"/>
  <c r="Q133" i="2"/>
  <c r="E134" i="2"/>
  <c r="L134" i="2"/>
  <c r="N134" i="2"/>
  <c r="Q134" i="2"/>
  <c r="E135" i="2"/>
  <c r="L135" i="2"/>
  <c r="N135" i="2"/>
  <c r="Q135" i="2"/>
  <c r="X135" i="2"/>
  <c r="E136" i="2"/>
  <c r="L136" i="2"/>
  <c r="N136" i="2"/>
  <c r="Q136" i="2"/>
  <c r="E137" i="2"/>
  <c r="L137" i="2"/>
  <c r="N137" i="2"/>
  <c r="Q137" i="2"/>
  <c r="E138" i="2"/>
  <c r="L138" i="2"/>
  <c r="N138" i="2"/>
  <c r="Q138" i="2"/>
  <c r="E139" i="2"/>
  <c r="L139" i="2"/>
  <c r="N139" i="2"/>
  <c r="Q139" i="2"/>
  <c r="E140" i="2"/>
  <c r="L140" i="2"/>
  <c r="N140" i="2"/>
  <c r="Q140" i="2"/>
  <c r="E141" i="2"/>
  <c r="L141" i="2"/>
  <c r="N141" i="2"/>
  <c r="Q141" i="2"/>
  <c r="E142" i="2"/>
  <c r="L142" i="2"/>
  <c r="N142" i="2"/>
  <c r="Q142" i="2"/>
  <c r="X142" i="2"/>
  <c r="E143" i="2"/>
  <c r="L143" i="2"/>
  <c r="N143" i="2"/>
  <c r="Q143" i="2"/>
  <c r="E144" i="2"/>
  <c r="L144" i="2"/>
  <c r="N144" i="2"/>
  <c r="Q144" i="2"/>
  <c r="E145" i="2"/>
  <c r="L145" i="2"/>
  <c r="N145" i="2"/>
  <c r="Q145" i="2"/>
  <c r="E146" i="2"/>
  <c r="L146" i="2"/>
  <c r="N146" i="2"/>
  <c r="Q146" i="2"/>
  <c r="E147" i="2"/>
  <c r="L147" i="2"/>
  <c r="N147" i="2"/>
  <c r="Q147" i="2"/>
  <c r="E148" i="2"/>
  <c r="L148" i="2"/>
  <c r="N148" i="2"/>
  <c r="Q148" i="2"/>
  <c r="E149" i="2"/>
  <c r="L149" i="2"/>
  <c r="N149" i="2"/>
  <c r="Q149" i="2"/>
  <c r="X149" i="2"/>
  <c r="AA149" i="2"/>
  <c r="AG149" i="2" s="1"/>
  <c r="E150" i="2"/>
  <c r="L150" i="2"/>
  <c r="N150" i="2"/>
  <c r="Q150" i="2"/>
  <c r="E151" i="2"/>
  <c r="L151" i="2"/>
  <c r="N151" i="2"/>
  <c r="Q151" i="2"/>
  <c r="E152" i="2"/>
  <c r="L152" i="2"/>
  <c r="N152" i="2"/>
  <c r="Q152" i="2"/>
  <c r="E153" i="2"/>
  <c r="L153" i="2"/>
  <c r="N153" i="2"/>
  <c r="Q153" i="2"/>
  <c r="E154" i="2"/>
  <c r="L154" i="2"/>
  <c r="N154" i="2"/>
  <c r="Q154" i="2"/>
  <c r="E155" i="2"/>
  <c r="L155" i="2"/>
  <c r="N155" i="2"/>
  <c r="Q155" i="2"/>
  <c r="E156" i="2"/>
  <c r="L156" i="2"/>
  <c r="N156" i="2"/>
  <c r="Q156" i="2"/>
  <c r="X156" i="2"/>
  <c r="E157" i="2"/>
  <c r="L157" i="2"/>
  <c r="N157" i="2"/>
  <c r="Q157" i="2"/>
  <c r="E158" i="2"/>
  <c r="L158" i="2"/>
  <c r="N158" i="2"/>
  <c r="Q158" i="2"/>
  <c r="E159" i="2"/>
  <c r="L159" i="2"/>
  <c r="N159" i="2"/>
  <c r="Q159" i="2"/>
  <c r="E160" i="2"/>
  <c r="L160" i="2"/>
  <c r="N160" i="2"/>
  <c r="Q160" i="2"/>
  <c r="E161" i="2"/>
  <c r="L161" i="2"/>
  <c r="N161" i="2"/>
  <c r="Q161" i="2"/>
  <c r="E162" i="2"/>
  <c r="L162" i="2"/>
  <c r="N162" i="2"/>
  <c r="Q162" i="2"/>
  <c r="E163" i="2"/>
  <c r="L163" i="2"/>
  <c r="N163" i="2"/>
  <c r="Q163" i="2"/>
  <c r="X163" i="2"/>
  <c r="E164" i="2"/>
  <c r="L164" i="2"/>
  <c r="N164" i="2"/>
  <c r="Q164" i="2"/>
  <c r="E165" i="2"/>
  <c r="L165" i="2"/>
  <c r="N165" i="2"/>
  <c r="Q165" i="2"/>
  <c r="E166" i="2"/>
  <c r="L166" i="2"/>
  <c r="N166" i="2"/>
  <c r="Q166" i="2"/>
  <c r="E167" i="2"/>
  <c r="L167" i="2"/>
  <c r="N167" i="2"/>
  <c r="Q167" i="2"/>
  <c r="E168" i="2"/>
  <c r="L168" i="2"/>
  <c r="N168" i="2"/>
  <c r="Q168" i="2"/>
  <c r="E169" i="2"/>
  <c r="L169" i="2"/>
  <c r="N169" i="2"/>
  <c r="Q169" i="2"/>
  <c r="E170" i="2"/>
  <c r="L170" i="2"/>
  <c r="N170" i="2"/>
  <c r="Q170" i="2"/>
  <c r="X170" i="2"/>
  <c r="E171" i="2"/>
  <c r="L171" i="2"/>
  <c r="N171" i="2"/>
  <c r="Q171" i="2"/>
  <c r="E172" i="2"/>
  <c r="L172" i="2"/>
  <c r="N172" i="2"/>
  <c r="Q172" i="2"/>
  <c r="E173" i="2"/>
  <c r="L173" i="2"/>
  <c r="N173" i="2"/>
  <c r="Q173" i="2"/>
  <c r="E174" i="2"/>
  <c r="L174" i="2"/>
  <c r="N174" i="2"/>
  <c r="Q174" i="2"/>
  <c r="E175" i="2"/>
  <c r="L175" i="2"/>
  <c r="N175" i="2"/>
  <c r="Q175" i="2"/>
  <c r="E176" i="2"/>
  <c r="L176" i="2"/>
  <c r="N176" i="2"/>
  <c r="Q176" i="2"/>
  <c r="E177" i="2"/>
  <c r="L177" i="2"/>
  <c r="N177" i="2"/>
  <c r="Q177" i="2"/>
  <c r="X177" i="2"/>
  <c r="E178" i="2"/>
  <c r="L178" i="2"/>
  <c r="N178" i="2"/>
  <c r="Q178" i="2"/>
  <c r="E179" i="2"/>
  <c r="L179" i="2"/>
  <c r="N179" i="2"/>
  <c r="Q179" i="2"/>
  <c r="E180" i="2"/>
  <c r="L180" i="2"/>
  <c r="N180" i="2"/>
  <c r="Q180" i="2"/>
  <c r="E181" i="2"/>
  <c r="L181" i="2"/>
  <c r="N181" i="2"/>
  <c r="Q181" i="2"/>
  <c r="E182" i="2"/>
  <c r="L182" i="2"/>
  <c r="N182" i="2"/>
  <c r="Q182" i="2"/>
  <c r="E183" i="2"/>
  <c r="L183" i="2"/>
  <c r="N183" i="2"/>
  <c r="Q183" i="2"/>
  <c r="E184" i="2"/>
  <c r="L184" i="2"/>
  <c r="N184" i="2"/>
  <c r="Q184" i="2"/>
  <c r="X184" i="2"/>
  <c r="AA184" i="2"/>
  <c r="AG184" i="2" s="1"/>
  <c r="E185" i="2"/>
  <c r="L185" i="2"/>
  <c r="N185" i="2"/>
  <c r="Q185" i="2"/>
  <c r="E186" i="2"/>
  <c r="L186" i="2"/>
  <c r="N186" i="2"/>
  <c r="Q186" i="2"/>
  <c r="E187" i="2"/>
  <c r="L187" i="2"/>
  <c r="N187" i="2"/>
  <c r="Q187" i="2"/>
  <c r="E188" i="2"/>
  <c r="L188" i="2"/>
  <c r="N188" i="2"/>
  <c r="Q188" i="2"/>
  <c r="E189" i="2"/>
  <c r="L189" i="2"/>
  <c r="N189" i="2"/>
  <c r="Q189" i="2"/>
  <c r="E190" i="2"/>
  <c r="L190" i="2"/>
  <c r="N190" i="2"/>
  <c r="Q190" i="2"/>
  <c r="E191" i="2"/>
  <c r="L191" i="2"/>
  <c r="N191" i="2"/>
  <c r="Q191" i="2"/>
  <c r="X191" i="2"/>
  <c r="E192" i="2"/>
  <c r="L192" i="2"/>
  <c r="N192" i="2"/>
  <c r="Q192" i="2"/>
  <c r="E193" i="2"/>
  <c r="L193" i="2"/>
  <c r="N193" i="2"/>
  <c r="Q193" i="2"/>
  <c r="E194" i="2"/>
  <c r="L194" i="2"/>
  <c r="N194" i="2"/>
  <c r="Q194" i="2"/>
  <c r="E195" i="2"/>
  <c r="L195" i="2"/>
  <c r="N195" i="2"/>
  <c r="Q195" i="2"/>
  <c r="E196" i="2"/>
  <c r="L196" i="2"/>
  <c r="N196" i="2"/>
  <c r="Q196" i="2"/>
  <c r="E197" i="2"/>
  <c r="L197" i="2"/>
  <c r="N197" i="2"/>
  <c r="Q197" i="2"/>
  <c r="E198" i="2"/>
  <c r="L198" i="2"/>
  <c r="N198" i="2"/>
  <c r="Q198" i="2"/>
  <c r="X198" i="2"/>
  <c r="E199" i="2"/>
  <c r="L199" i="2"/>
  <c r="N199" i="2"/>
  <c r="Q199" i="2"/>
  <c r="E200" i="2"/>
  <c r="L200" i="2"/>
  <c r="N200" i="2"/>
  <c r="Q200" i="2"/>
  <c r="E201" i="2"/>
  <c r="L201" i="2"/>
  <c r="N201" i="2"/>
  <c r="Q201" i="2"/>
  <c r="E202" i="2"/>
  <c r="L202" i="2"/>
  <c r="N202" i="2"/>
  <c r="Q202" i="2"/>
  <c r="E203" i="2"/>
  <c r="L203" i="2"/>
  <c r="N203" i="2"/>
  <c r="Q203" i="2"/>
  <c r="E204" i="2"/>
  <c r="L204" i="2"/>
  <c r="N204" i="2"/>
  <c r="Q204" i="2"/>
  <c r="E205" i="2"/>
  <c r="L205" i="2"/>
  <c r="N205" i="2"/>
  <c r="Q205" i="2"/>
  <c r="X205" i="2"/>
  <c r="E206" i="2"/>
  <c r="L206" i="2"/>
  <c r="N206" i="2"/>
  <c r="Q206" i="2"/>
  <c r="E207" i="2"/>
  <c r="L207" i="2"/>
  <c r="N207" i="2"/>
  <c r="Q207" i="2"/>
  <c r="E208" i="2"/>
  <c r="L208" i="2"/>
  <c r="N208" i="2"/>
  <c r="Q208" i="2"/>
  <c r="E209" i="2"/>
  <c r="L209" i="2"/>
  <c r="N209" i="2"/>
  <c r="Q209" i="2"/>
  <c r="E210" i="2"/>
  <c r="L210" i="2"/>
  <c r="N210" i="2"/>
  <c r="Q210" i="2"/>
  <c r="E211" i="2"/>
  <c r="L211" i="2"/>
  <c r="N211" i="2"/>
  <c r="Q211" i="2"/>
  <c r="E212" i="2"/>
  <c r="L212" i="2"/>
  <c r="N212" i="2"/>
  <c r="Q212" i="2"/>
  <c r="X212" i="2"/>
  <c r="AA212" i="2"/>
  <c r="E213" i="2"/>
  <c r="L213" i="2"/>
  <c r="N213" i="2"/>
  <c r="Q213" i="2"/>
  <c r="E214" i="2"/>
  <c r="L214" i="2"/>
  <c r="N214" i="2"/>
  <c r="Q214" i="2"/>
  <c r="E215" i="2"/>
  <c r="L215" i="2"/>
  <c r="N215" i="2"/>
  <c r="Q215" i="2"/>
  <c r="E216" i="2"/>
  <c r="L216" i="2"/>
  <c r="N216" i="2"/>
  <c r="Q216" i="2"/>
  <c r="E217" i="2"/>
  <c r="L217" i="2"/>
  <c r="N217" i="2"/>
  <c r="Q217" i="2"/>
  <c r="E218" i="2"/>
  <c r="L218" i="2"/>
  <c r="N218" i="2"/>
  <c r="Q218" i="2"/>
  <c r="E219" i="2"/>
  <c r="L219" i="2"/>
  <c r="N219" i="2"/>
  <c r="Q219" i="2"/>
  <c r="X219" i="2"/>
  <c r="E220" i="2"/>
  <c r="L220" i="2"/>
  <c r="N220" i="2"/>
  <c r="Q220" i="2"/>
  <c r="E221" i="2"/>
  <c r="L221" i="2"/>
  <c r="N221" i="2"/>
  <c r="Q221" i="2"/>
  <c r="E222" i="2"/>
  <c r="L222" i="2"/>
  <c r="N222" i="2"/>
  <c r="Q222" i="2"/>
  <c r="E223" i="2"/>
  <c r="L223" i="2"/>
  <c r="N223" i="2"/>
  <c r="Q223" i="2"/>
  <c r="E224" i="2"/>
  <c r="L224" i="2"/>
  <c r="N224" i="2"/>
  <c r="Q224" i="2"/>
  <c r="E225" i="2"/>
  <c r="L225" i="2"/>
  <c r="N225" i="2"/>
  <c r="Q225" i="2"/>
  <c r="E226" i="2"/>
  <c r="L226" i="2"/>
  <c r="N226" i="2"/>
  <c r="Q226" i="2"/>
  <c r="X226" i="2"/>
  <c r="E227" i="2"/>
  <c r="L227" i="2"/>
  <c r="N227" i="2"/>
  <c r="Q227" i="2"/>
  <c r="E228" i="2"/>
  <c r="L228" i="2"/>
  <c r="N228" i="2"/>
  <c r="Q228" i="2"/>
  <c r="E229" i="2"/>
  <c r="L229" i="2"/>
  <c r="N229" i="2"/>
  <c r="Q229" i="2"/>
  <c r="E230" i="2"/>
  <c r="L230" i="2"/>
  <c r="N230" i="2"/>
  <c r="Q230" i="2"/>
  <c r="E231" i="2"/>
  <c r="L231" i="2"/>
  <c r="N231" i="2"/>
  <c r="Q231" i="2"/>
  <c r="E232" i="2"/>
  <c r="L232" i="2"/>
  <c r="N232" i="2"/>
  <c r="Q232" i="2"/>
  <c r="E233" i="2"/>
  <c r="L233" i="2"/>
  <c r="N233" i="2"/>
  <c r="Q233" i="2"/>
  <c r="X233" i="2"/>
  <c r="E234" i="2"/>
  <c r="L234" i="2"/>
  <c r="N234" i="2"/>
  <c r="Q234" i="2"/>
  <c r="E235" i="2"/>
  <c r="L235" i="2"/>
  <c r="N235" i="2"/>
  <c r="Q235" i="2"/>
  <c r="E236" i="2"/>
  <c r="L236" i="2"/>
  <c r="N236" i="2"/>
  <c r="Q236" i="2"/>
  <c r="E237" i="2"/>
  <c r="L237" i="2"/>
  <c r="N237" i="2"/>
  <c r="Q237" i="2"/>
  <c r="E238" i="2"/>
  <c r="L238" i="2"/>
  <c r="N238" i="2"/>
  <c r="Q238" i="2"/>
  <c r="E239" i="2"/>
  <c r="L239" i="2"/>
  <c r="N239" i="2"/>
  <c r="Q239" i="2"/>
  <c r="E240" i="2"/>
  <c r="L240" i="2"/>
  <c r="N240" i="2"/>
  <c r="Q240" i="2"/>
  <c r="X240" i="2"/>
  <c r="E241" i="2"/>
  <c r="L241" i="2"/>
  <c r="N241" i="2"/>
  <c r="Q241" i="2"/>
  <c r="E242" i="2"/>
  <c r="L242" i="2"/>
  <c r="N242" i="2"/>
  <c r="Q242" i="2"/>
  <c r="E243" i="2"/>
  <c r="L243" i="2"/>
  <c r="N243" i="2"/>
  <c r="Q243" i="2"/>
  <c r="E244" i="2"/>
  <c r="L244" i="2"/>
  <c r="N244" i="2"/>
  <c r="Q244" i="2"/>
  <c r="E245" i="2"/>
  <c r="L245" i="2"/>
  <c r="N245" i="2"/>
  <c r="Q245" i="2"/>
  <c r="E246" i="2"/>
  <c r="L246" i="2"/>
  <c r="N246" i="2"/>
  <c r="Q246" i="2"/>
  <c r="E247" i="2"/>
  <c r="L247" i="2"/>
  <c r="N247" i="2"/>
  <c r="Q247" i="2"/>
  <c r="X247" i="2"/>
  <c r="AA247" i="2"/>
  <c r="AG247" i="2" s="1"/>
  <c r="E248" i="2"/>
  <c r="L248" i="2"/>
  <c r="N248" i="2"/>
  <c r="Q248" i="2"/>
  <c r="E249" i="2"/>
  <c r="L249" i="2"/>
  <c r="N249" i="2"/>
  <c r="Q249" i="2"/>
  <c r="E250" i="2"/>
  <c r="L250" i="2"/>
  <c r="N250" i="2"/>
  <c r="Q250" i="2"/>
  <c r="E251" i="2"/>
  <c r="L251" i="2"/>
  <c r="N251" i="2"/>
  <c r="Q251" i="2"/>
  <c r="E252" i="2"/>
  <c r="L252" i="2"/>
  <c r="N252" i="2"/>
  <c r="Q252" i="2"/>
  <c r="E253" i="2"/>
  <c r="L253" i="2"/>
  <c r="N253" i="2"/>
  <c r="Q253" i="2"/>
  <c r="E254" i="2"/>
  <c r="L254" i="2"/>
  <c r="N254" i="2"/>
  <c r="Q254" i="2"/>
  <c r="X254" i="2"/>
  <c r="E255" i="2"/>
  <c r="L255" i="2"/>
  <c r="N255" i="2"/>
  <c r="Q255" i="2"/>
  <c r="E256" i="2"/>
  <c r="L256" i="2"/>
  <c r="N256" i="2"/>
  <c r="Q256" i="2"/>
  <c r="E257" i="2"/>
  <c r="L257" i="2"/>
  <c r="N257" i="2"/>
  <c r="Q257" i="2"/>
  <c r="E258" i="2"/>
  <c r="L258" i="2"/>
  <c r="N258" i="2"/>
  <c r="Q258" i="2"/>
  <c r="E259" i="2"/>
  <c r="L259" i="2"/>
  <c r="N259" i="2"/>
  <c r="Q259" i="2"/>
  <c r="E260" i="2"/>
  <c r="L260" i="2"/>
  <c r="N260" i="2"/>
  <c r="Q260" i="2"/>
  <c r="E261" i="2"/>
  <c r="L261" i="2"/>
  <c r="N261" i="2"/>
  <c r="Q261" i="2"/>
  <c r="X261" i="2"/>
  <c r="E262" i="2"/>
  <c r="L262" i="2"/>
  <c r="N262" i="2"/>
  <c r="Q262" i="2"/>
  <c r="E263" i="2"/>
  <c r="L263" i="2"/>
  <c r="N263" i="2"/>
  <c r="Q263" i="2"/>
  <c r="E264" i="2"/>
  <c r="L264" i="2"/>
  <c r="N264" i="2"/>
  <c r="Q264" i="2"/>
  <c r="E265" i="2"/>
  <c r="L265" i="2"/>
  <c r="N265" i="2"/>
  <c r="Q265" i="2"/>
  <c r="E266" i="2"/>
  <c r="L266" i="2"/>
  <c r="N266" i="2"/>
  <c r="Q266" i="2"/>
  <c r="E267" i="2"/>
  <c r="L267" i="2"/>
  <c r="N267" i="2"/>
  <c r="Q267" i="2"/>
  <c r="E268" i="2"/>
  <c r="L268" i="2"/>
  <c r="N268" i="2"/>
  <c r="Q268" i="2"/>
  <c r="X268" i="2"/>
  <c r="E269" i="2"/>
  <c r="L269" i="2"/>
  <c r="N269" i="2"/>
  <c r="Q269" i="2"/>
  <c r="E270" i="2"/>
  <c r="L270" i="2"/>
  <c r="N270" i="2"/>
  <c r="Q270" i="2"/>
  <c r="E271" i="2"/>
  <c r="L271" i="2"/>
  <c r="N271" i="2"/>
  <c r="Q271" i="2"/>
  <c r="E272" i="2"/>
  <c r="L272" i="2"/>
  <c r="N272" i="2"/>
  <c r="Q272" i="2"/>
  <c r="E273" i="2"/>
  <c r="L273" i="2"/>
  <c r="N273" i="2"/>
  <c r="Q273" i="2"/>
  <c r="E274" i="2"/>
  <c r="L274" i="2"/>
  <c r="N274" i="2"/>
  <c r="Q274" i="2"/>
  <c r="E275" i="2"/>
  <c r="L275" i="2"/>
  <c r="N275" i="2"/>
  <c r="Q275" i="2"/>
  <c r="X275" i="2"/>
  <c r="AA275" i="2"/>
  <c r="E276" i="2"/>
  <c r="L276" i="2"/>
  <c r="N276" i="2"/>
  <c r="Q276" i="2"/>
  <c r="E277" i="2"/>
  <c r="L277" i="2"/>
  <c r="N277" i="2"/>
  <c r="Q277" i="2"/>
  <c r="E278" i="2"/>
  <c r="L278" i="2"/>
  <c r="N278" i="2"/>
  <c r="Q278" i="2"/>
  <c r="E279" i="2"/>
  <c r="L279" i="2"/>
  <c r="N279" i="2"/>
  <c r="Q279" i="2"/>
  <c r="E280" i="2"/>
  <c r="L280" i="2"/>
  <c r="N280" i="2"/>
  <c r="Q280" i="2"/>
  <c r="E281" i="2"/>
  <c r="L281" i="2"/>
  <c r="N281" i="2"/>
  <c r="Q281" i="2"/>
  <c r="E282" i="2"/>
  <c r="L282" i="2"/>
  <c r="N282" i="2"/>
  <c r="Q282" i="2"/>
  <c r="X282" i="2"/>
  <c r="E283" i="2"/>
  <c r="L283" i="2"/>
  <c r="N283" i="2"/>
  <c r="Q283" i="2"/>
  <c r="E284" i="2"/>
  <c r="L284" i="2"/>
  <c r="N284" i="2"/>
  <c r="Q284" i="2"/>
  <c r="E285" i="2"/>
  <c r="L285" i="2"/>
  <c r="N285" i="2"/>
  <c r="Q285" i="2"/>
  <c r="E286" i="2"/>
  <c r="L286" i="2"/>
  <c r="N286" i="2"/>
  <c r="Q286" i="2"/>
  <c r="E287" i="2"/>
  <c r="L287" i="2"/>
  <c r="N287" i="2"/>
  <c r="Q287" i="2"/>
  <c r="E288" i="2"/>
  <c r="L288" i="2"/>
  <c r="N288" i="2"/>
  <c r="Q288" i="2"/>
  <c r="E289" i="2"/>
  <c r="L289" i="2"/>
  <c r="N289" i="2"/>
  <c r="Q289" i="2"/>
  <c r="X289" i="2"/>
  <c r="E290" i="2"/>
  <c r="L290" i="2"/>
  <c r="N290" i="2"/>
  <c r="Q290" i="2"/>
  <c r="E291" i="2"/>
  <c r="L291" i="2"/>
  <c r="N291" i="2"/>
  <c r="Q291" i="2"/>
  <c r="E292" i="2"/>
  <c r="L292" i="2"/>
  <c r="N292" i="2"/>
  <c r="Q292" i="2"/>
  <c r="E293" i="2"/>
  <c r="L293" i="2"/>
  <c r="N293" i="2"/>
  <c r="Q293" i="2"/>
  <c r="E294" i="2"/>
  <c r="L294" i="2"/>
  <c r="N294" i="2"/>
  <c r="Q294" i="2"/>
  <c r="E295" i="2"/>
  <c r="L295" i="2"/>
  <c r="N295" i="2"/>
  <c r="Q295" i="2"/>
  <c r="E296" i="2"/>
  <c r="L296" i="2"/>
  <c r="N296" i="2"/>
  <c r="Q296" i="2"/>
  <c r="X296" i="2"/>
  <c r="E297" i="2"/>
  <c r="L297" i="2"/>
  <c r="N297" i="2"/>
  <c r="Q297" i="2"/>
  <c r="E298" i="2"/>
  <c r="L298" i="2"/>
  <c r="N298" i="2"/>
  <c r="Q298" i="2"/>
  <c r="E299" i="2"/>
  <c r="L299" i="2"/>
  <c r="N299" i="2"/>
  <c r="Q299" i="2"/>
  <c r="E300" i="2"/>
  <c r="L300" i="2"/>
  <c r="N300" i="2"/>
  <c r="Q300" i="2"/>
  <c r="E301" i="2"/>
  <c r="L301" i="2"/>
  <c r="N301" i="2"/>
  <c r="Q301" i="2"/>
  <c r="E302" i="2"/>
  <c r="L302" i="2"/>
  <c r="N302" i="2"/>
  <c r="Q302" i="2"/>
  <c r="E303" i="2"/>
  <c r="L303" i="2"/>
  <c r="N303" i="2"/>
  <c r="Q303" i="2"/>
  <c r="X303" i="2"/>
  <c r="AA303" i="2"/>
  <c r="AG303" i="2" s="1"/>
  <c r="E304" i="2"/>
  <c r="L304" i="2"/>
  <c r="N304" i="2"/>
  <c r="Q304" i="2"/>
  <c r="E305" i="2"/>
  <c r="L305" i="2"/>
  <c r="N305" i="2"/>
  <c r="Q305" i="2"/>
  <c r="E306" i="2"/>
  <c r="L306" i="2"/>
  <c r="N306" i="2"/>
  <c r="Q306" i="2"/>
  <c r="E307" i="2"/>
  <c r="L307" i="2"/>
  <c r="N307" i="2"/>
  <c r="Q307" i="2"/>
  <c r="E308" i="2"/>
  <c r="L308" i="2"/>
  <c r="N308" i="2"/>
  <c r="Q308" i="2"/>
  <c r="E309" i="2"/>
  <c r="L309" i="2"/>
  <c r="N309" i="2"/>
  <c r="Q309" i="2"/>
  <c r="E310" i="2"/>
  <c r="L310" i="2"/>
  <c r="N310" i="2"/>
  <c r="Q310" i="2"/>
  <c r="X310" i="2"/>
  <c r="E311" i="2"/>
  <c r="L311" i="2"/>
  <c r="N311" i="2"/>
  <c r="Q311" i="2"/>
  <c r="E312" i="2"/>
  <c r="L312" i="2"/>
  <c r="N312" i="2"/>
  <c r="Q312" i="2"/>
  <c r="E313" i="2"/>
  <c r="L313" i="2"/>
  <c r="N313" i="2"/>
  <c r="Q313" i="2"/>
  <c r="E314" i="2"/>
  <c r="L314" i="2"/>
  <c r="N314" i="2"/>
  <c r="Q314" i="2"/>
  <c r="E315" i="2"/>
  <c r="L315" i="2"/>
  <c r="N315" i="2"/>
  <c r="Q315" i="2"/>
  <c r="E316" i="2"/>
  <c r="L316" i="2"/>
  <c r="N316" i="2"/>
  <c r="Q316" i="2"/>
  <c r="E317" i="2"/>
  <c r="L317" i="2"/>
  <c r="N317" i="2"/>
  <c r="Q317" i="2"/>
  <c r="X317" i="2"/>
  <c r="E318" i="2"/>
  <c r="L318" i="2"/>
  <c r="N318" i="2"/>
  <c r="Q318" i="2"/>
  <c r="E319" i="2"/>
  <c r="L319" i="2"/>
  <c r="N319" i="2"/>
  <c r="Q319" i="2"/>
  <c r="E320" i="2"/>
  <c r="L320" i="2"/>
  <c r="N320" i="2"/>
  <c r="Q320" i="2"/>
  <c r="E321" i="2"/>
  <c r="L321" i="2"/>
  <c r="N321" i="2"/>
  <c r="Q321" i="2"/>
  <c r="E322" i="2"/>
  <c r="L322" i="2"/>
  <c r="N322" i="2"/>
  <c r="Q322" i="2"/>
  <c r="E323" i="2"/>
  <c r="L323" i="2"/>
  <c r="N323" i="2"/>
  <c r="Q323" i="2"/>
  <c r="E324" i="2"/>
  <c r="L324" i="2"/>
  <c r="N324" i="2"/>
  <c r="Q324" i="2"/>
  <c r="X324" i="2"/>
  <c r="E325" i="2"/>
  <c r="L325" i="2"/>
  <c r="N325" i="2"/>
  <c r="Q325" i="2"/>
  <c r="E326" i="2"/>
  <c r="L326" i="2"/>
  <c r="N326" i="2"/>
  <c r="Q326" i="2"/>
  <c r="E327" i="2"/>
  <c r="L327" i="2"/>
  <c r="N327" i="2"/>
  <c r="Q327" i="2"/>
  <c r="E328" i="2"/>
  <c r="L328" i="2"/>
  <c r="N328" i="2"/>
  <c r="Q328" i="2"/>
  <c r="E329" i="2"/>
  <c r="L329" i="2"/>
  <c r="N329" i="2"/>
  <c r="Q329" i="2"/>
  <c r="E330" i="2"/>
  <c r="L330" i="2"/>
  <c r="N330" i="2"/>
  <c r="Q330" i="2"/>
  <c r="E331" i="2"/>
  <c r="L331" i="2"/>
  <c r="N331" i="2"/>
  <c r="Q331" i="2"/>
  <c r="X331" i="2"/>
  <c r="E332" i="2"/>
  <c r="L332" i="2"/>
  <c r="N332" i="2"/>
  <c r="Q332" i="2"/>
  <c r="E333" i="2"/>
  <c r="L333" i="2"/>
  <c r="N333" i="2"/>
  <c r="Q333" i="2"/>
  <c r="E334" i="2"/>
  <c r="L334" i="2"/>
  <c r="N334" i="2"/>
  <c r="Q334" i="2"/>
  <c r="E335" i="2"/>
  <c r="L335" i="2"/>
  <c r="N335" i="2"/>
  <c r="Q335" i="2"/>
  <c r="E336" i="2"/>
  <c r="L336" i="2"/>
  <c r="N336" i="2"/>
  <c r="Q336" i="2"/>
  <c r="E337" i="2"/>
  <c r="L337" i="2"/>
  <c r="N337" i="2"/>
  <c r="Q337" i="2"/>
  <c r="E338" i="2"/>
  <c r="L338" i="2"/>
  <c r="N338" i="2"/>
  <c r="Q338" i="2"/>
  <c r="X338" i="2"/>
  <c r="AA338" i="2"/>
  <c r="E339" i="2"/>
  <c r="L339" i="2"/>
  <c r="N339" i="2"/>
  <c r="Q339" i="2"/>
  <c r="E340" i="2"/>
  <c r="L340" i="2"/>
  <c r="N340" i="2"/>
  <c r="Q340" i="2"/>
  <c r="E341" i="2"/>
  <c r="L341" i="2"/>
  <c r="N341" i="2"/>
  <c r="Q341" i="2"/>
  <c r="E342" i="2"/>
  <c r="L342" i="2"/>
  <c r="N342" i="2"/>
  <c r="Q342" i="2"/>
  <c r="E343" i="2"/>
  <c r="L343" i="2"/>
  <c r="N343" i="2"/>
  <c r="Q343" i="2"/>
  <c r="E344" i="2"/>
  <c r="L344" i="2"/>
  <c r="N344" i="2"/>
  <c r="Q344" i="2"/>
  <c r="E345" i="2"/>
  <c r="L345" i="2"/>
  <c r="N345" i="2"/>
  <c r="Q345" i="2"/>
  <c r="X345" i="2"/>
  <c r="E346" i="2"/>
  <c r="L346" i="2"/>
  <c r="N346" i="2"/>
  <c r="Q346" i="2"/>
  <c r="E347" i="2"/>
  <c r="L347" i="2"/>
  <c r="N347" i="2"/>
  <c r="Q347" i="2"/>
  <c r="E348" i="2"/>
  <c r="L348" i="2"/>
  <c r="N348" i="2"/>
  <c r="Q348" i="2"/>
  <c r="E349" i="2"/>
  <c r="L349" i="2"/>
  <c r="N349" i="2"/>
  <c r="Q349" i="2"/>
  <c r="E350" i="2"/>
  <c r="L350" i="2"/>
  <c r="N350" i="2"/>
  <c r="Q350" i="2"/>
  <c r="E351" i="2"/>
  <c r="L351" i="2"/>
  <c r="N351" i="2"/>
  <c r="Q351" i="2"/>
  <c r="E352" i="2"/>
  <c r="L352" i="2"/>
  <c r="N352" i="2"/>
  <c r="Q352" i="2"/>
  <c r="X352" i="2"/>
  <c r="E353" i="2"/>
  <c r="L353" i="2"/>
  <c r="N353" i="2"/>
  <c r="Q353" i="2"/>
  <c r="E354" i="2"/>
  <c r="L354" i="2"/>
  <c r="N354" i="2"/>
  <c r="Q354" i="2"/>
  <c r="E355" i="2"/>
  <c r="L355" i="2"/>
  <c r="N355" i="2"/>
  <c r="Q355" i="2"/>
  <c r="E356" i="2"/>
  <c r="L356" i="2"/>
  <c r="N356" i="2"/>
  <c r="Q356" i="2"/>
  <c r="E357" i="2"/>
  <c r="L357" i="2"/>
  <c r="N357" i="2"/>
  <c r="Q357" i="2"/>
  <c r="E358" i="2"/>
  <c r="L358" i="2"/>
  <c r="N358" i="2"/>
  <c r="Q358" i="2"/>
  <c r="E359" i="2"/>
  <c r="L359" i="2"/>
  <c r="N359" i="2"/>
  <c r="Q359" i="2"/>
  <c r="X359" i="2"/>
  <c r="E360" i="2"/>
  <c r="L360" i="2"/>
  <c r="N360" i="2"/>
  <c r="Q360" i="2"/>
  <c r="E361" i="2"/>
  <c r="L361" i="2"/>
  <c r="N361" i="2"/>
  <c r="Q361" i="2"/>
  <c r="E362" i="2"/>
  <c r="L362" i="2"/>
  <c r="N362" i="2"/>
  <c r="Q362" i="2"/>
  <c r="E363" i="2"/>
  <c r="L363" i="2"/>
  <c r="N363" i="2"/>
  <c r="Q363" i="2"/>
  <c r="E364" i="2"/>
  <c r="L364" i="2"/>
  <c r="N364" i="2"/>
  <c r="Q364" i="2"/>
  <c r="E365" i="2"/>
  <c r="L365" i="2"/>
  <c r="N365" i="2"/>
  <c r="Q365" i="2"/>
  <c r="E366" i="2"/>
  <c r="L366" i="2"/>
  <c r="N366" i="2"/>
  <c r="Q366" i="2"/>
  <c r="X366" i="2"/>
  <c r="E367" i="2"/>
  <c r="L367" i="2"/>
  <c r="N367" i="2"/>
  <c r="Q367" i="2"/>
  <c r="E368" i="2"/>
  <c r="L368" i="2"/>
  <c r="N368" i="2"/>
  <c r="Q368" i="2"/>
  <c r="E369" i="2"/>
  <c r="L369" i="2"/>
  <c r="N369" i="2"/>
  <c r="Q369" i="2"/>
  <c r="E370" i="2"/>
  <c r="L370" i="2"/>
  <c r="N370" i="2"/>
  <c r="Q370" i="2"/>
  <c r="E371" i="2"/>
  <c r="L371" i="2"/>
  <c r="N371" i="2"/>
  <c r="Q371" i="2"/>
  <c r="E372" i="2"/>
  <c r="L372" i="2"/>
  <c r="N372" i="2"/>
  <c r="Q372" i="2"/>
  <c r="G373" i="2"/>
  <c r="A12" i="1" s="1"/>
  <c r="H373" i="2"/>
  <c r="J373" i="2"/>
  <c r="M373" i="2"/>
  <c r="A24" i="1" s="1"/>
  <c r="O373" i="2"/>
  <c r="P373" i="2"/>
  <c r="D20" i="1" s="1"/>
  <c r="R55" i="7" l="1"/>
  <c r="V191" i="2"/>
  <c r="X373" i="2"/>
  <c r="AC373" i="2" s="1"/>
  <c r="E24" i="1"/>
  <c r="K373" i="2"/>
  <c r="AG2" i="2"/>
  <c r="AA373" i="2"/>
  <c r="D40" i="1"/>
  <c r="N373" i="2"/>
  <c r="B24" i="1" s="1"/>
  <c r="V121" i="2"/>
  <c r="F19" i="7" s="1"/>
  <c r="Q373" i="2"/>
  <c r="E373" i="2"/>
  <c r="U240" i="2"/>
  <c r="E36" i="7" s="1"/>
  <c r="V233" i="2"/>
  <c r="F35" i="7" s="1"/>
  <c r="W86" i="2"/>
  <c r="G14" i="9" s="1"/>
  <c r="W163" i="2"/>
  <c r="G25" i="7" s="1"/>
  <c r="W37" i="2"/>
  <c r="G7" i="9" s="1"/>
  <c r="W198" i="2"/>
  <c r="G30" i="7" s="1"/>
  <c r="W254" i="2"/>
  <c r="G38" i="9" s="1"/>
  <c r="T240" i="2"/>
  <c r="U226" i="2"/>
  <c r="E34" i="9" s="1"/>
  <c r="W289" i="2"/>
  <c r="G43" i="9" s="1"/>
  <c r="T135" i="2"/>
  <c r="H21" i="9" s="1"/>
  <c r="W359" i="2"/>
  <c r="G53" i="9" s="1"/>
  <c r="U366" i="2"/>
  <c r="E54" i="7" s="1"/>
  <c r="U296" i="2"/>
  <c r="E44" i="7" s="1"/>
  <c r="W233" i="2"/>
  <c r="G35" i="9" s="1"/>
  <c r="V219" i="2"/>
  <c r="F33" i="7" s="1"/>
  <c r="U205" i="2"/>
  <c r="E31" i="7" s="1"/>
  <c r="T93" i="2"/>
  <c r="V324" i="2"/>
  <c r="F48" i="7" s="1"/>
  <c r="T226" i="2"/>
  <c r="H34" i="9" s="1"/>
  <c r="W310" i="2"/>
  <c r="U317" i="2"/>
  <c r="E47" i="9" s="1"/>
  <c r="U282" i="2"/>
  <c r="E42" i="7" s="1"/>
  <c r="W219" i="2"/>
  <c r="G33" i="9" s="1"/>
  <c r="U170" i="2"/>
  <c r="E26" i="7" s="1"/>
  <c r="V163" i="2"/>
  <c r="F25" i="9" s="1"/>
  <c r="V142" i="2"/>
  <c r="F22" i="7" s="1"/>
  <c r="U114" i="2"/>
  <c r="E18" i="9" s="1"/>
  <c r="V107" i="2"/>
  <c r="F17" i="9" s="1"/>
  <c r="V86" i="2"/>
  <c r="F14" i="7" s="1"/>
  <c r="W72" i="2"/>
  <c r="G12" i="7" s="1"/>
  <c r="U23" i="2"/>
  <c r="E5" i="9" s="1"/>
  <c r="W324" i="2"/>
  <c r="G48" i="9" s="1"/>
  <c r="V366" i="2"/>
  <c r="F54" i="7" s="1"/>
  <c r="U352" i="2"/>
  <c r="E52" i="7" s="1"/>
  <c r="V345" i="2"/>
  <c r="F51" i="9" s="1"/>
  <c r="U331" i="2"/>
  <c r="E49" i="7" s="1"/>
  <c r="V303" i="2"/>
  <c r="F45" i="9" s="1"/>
  <c r="V268" i="2"/>
  <c r="F40" i="9" s="1"/>
  <c r="W268" i="2"/>
  <c r="G40" i="9" s="1"/>
  <c r="V170" i="2"/>
  <c r="F26" i="9" s="1"/>
  <c r="U156" i="2"/>
  <c r="E24" i="7" s="1"/>
  <c r="V114" i="2"/>
  <c r="F18" i="7" s="1"/>
  <c r="W107" i="2"/>
  <c r="G17" i="9" s="1"/>
  <c r="U100" i="2"/>
  <c r="E16" i="9" s="1"/>
  <c r="U93" i="2"/>
  <c r="E15" i="9" s="1"/>
  <c r="U79" i="2"/>
  <c r="E13" i="9" s="1"/>
  <c r="W51" i="2"/>
  <c r="G9" i="7" s="1"/>
  <c r="W30" i="2"/>
  <c r="G6" i="9" s="1"/>
  <c r="U9" i="2"/>
  <c r="E3" i="7" s="1"/>
  <c r="L373" i="2"/>
  <c r="F24" i="1" s="1"/>
  <c r="W345" i="2"/>
  <c r="G51" i="9" s="1"/>
  <c r="V310" i="2"/>
  <c r="F46" i="7" s="1"/>
  <c r="U191" i="2"/>
  <c r="V65" i="2"/>
  <c r="F11" i="9" s="1"/>
  <c r="V51" i="2"/>
  <c r="F9" i="7" s="1"/>
  <c r="V44" i="2"/>
  <c r="F8" i="7" s="1"/>
  <c r="T37" i="2"/>
  <c r="H7" i="9" s="1"/>
  <c r="V23" i="2"/>
  <c r="F5" i="9" s="1"/>
  <c r="V198" i="2"/>
  <c r="F30" i="9" s="1"/>
  <c r="V156" i="2"/>
  <c r="F24" i="9" s="1"/>
  <c r="V100" i="2"/>
  <c r="F16" i="7" s="1"/>
  <c r="U65" i="2"/>
  <c r="E11" i="7" s="1"/>
  <c r="U261" i="2"/>
  <c r="V177" i="2"/>
  <c r="F27" i="9" s="1"/>
  <c r="U135" i="2"/>
  <c r="E21" i="9" s="1"/>
  <c r="V135" i="2"/>
  <c r="F21" i="9" s="1"/>
  <c r="V128" i="2"/>
  <c r="F20" i="9" s="1"/>
  <c r="W128" i="2"/>
  <c r="G20" i="9" s="1"/>
  <c r="W121" i="2"/>
  <c r="G19" i="9" s="1"/>
  <c r="V79" i="2"/>
  <c r="F13" i="7" s="1"/>
  <c r="V72" i="2"/>
  <c r="F12" i="9" s="1"/>
  <c r="U58" i="2"/>
  <c r="E10" i="9" s="1"/>
  <c r="U44" i="2"/>
  <c r="E8" i="9" s="1"/>
  <c r="T352" i="2"/>
  <c r="H52" i="7" s="1"/>
  <c r="U338" i="2"/>
  <c r="E50" i="9" s="1"/>
  <c r="W331" i="2"/>
  <c r="G49" i="7" s="1"/>
  <c r="U324" i="2"/>
  <c r="E48" i="7" s="1"/>
  <c r="W366" i="2"/>
  <c r="G54" i="7" s="1"/>
  <c r="V359" i="2"/>
  <c r="F53" i="9" s="1"/>
  <c r="V338" i="2"/>
  <c r="F50" i="7" s="1"/>
  <c r="V331" i="2"/>
  <c r="F49" i="9" s="1"/>
  <c r="T331" i="2"/>
  <c r="H49" i="7" s="1"/>
  <c r="W317" i="2"/>
  <c r="G47" i="9" s="1"/>
  <c r="U310" i="2"/>
  <c r="E46" i="7" s="1"/>
  <c r="W296" i="2"/>
  <c r="G44" i="7" s="1"/>
  <c r="U289" i="2"/>
  <c r="E43" i="9" s="1"/>
  <c r="W282" i="2"/>
  <c r="G42" i="7" s="1"/>
  <c r="U275" i="2"/>
  <c r="E41" i="9" s="1"/>
  <c r="V261" i="2"/>
  <c r="F39" i="9" s="1"/>
  <c r="V254" i="2"/>
  <c r="F38" i="7" s="1"/>
  <c r="V247" i="2"/>
  <c r="F37" i="9" s="1"/>
  <c r="U212" i="2"/>
  <c r="E32" i="7" s="1"/>
  <c r="W205" i="2"/>
  <c r="G31" i="9" s="1"/>
  <c r="W184" i="2"/>
  <c r="G28" i="7" s="1"/>
  <c r="W177" i="2"/>
  <c r="G27" i="7" s="1"/>
  <c r="T149" i="2"/>
  <c r="H23" i="9" s="1"/>
  <c r="T65" i="2"/>
  <c r="H11" i="7" s="1"/>
  <c r="W58" i="2"/>
  <c r="G10" i="7" s="1"/>
  <c r="V30" i="2"/>
  <c r="F6" i="7" s="1"/>
  <c r="V2" i="2"/>
  <c r="Q14" i="6"/>
  <c r="K23" i="7"/>
  <c r="K6" i="7"/>
  <c r="U359" i="2"/>
  <c r="E53" i="9" s="1"/>
  <c r="W352" i="2"/>
  <c r="G52" i="9" s="1"/>
  <c r="U345" i="2"/>
  <c r="E51" i="7" s="1"/>
  <c r="W338" i="2"/>
  <c r="G50" i="9" s="1"/>
  <c r="V317" i="2"/>
  <c r="F47" i="9" s="1"/>
  <c r="T317" i="2"/>
  <c r="H47" i="7" s="1"/>
  <c r="W303" i="2"/>
  <c r="G45" i="7" s="1"/>
  <c r="V296" i="2"/>
  <c r="F44" i="9" s="1"/>
  <c r="T296" i="2"/>
  <c r="V289" i="2"/>
  <c r="F43" i="9" s="1"/>
  <c r="V282" i="2"/>
  <c r="F42" i="7" s="1"/>
  <c r="T282" i="2"/>
  <c r="H42" i="7" s="1"/>
  <c r="U247" i="2"/>
  <c r="E37" i="9" s="1"/>
  <c r="V212" i="2"/>
  <c r="F32" i="9" s="1"/>
  <c r="V205" i="2"/>
  <c r="F31" i="7" s="1"/>
  <c r="V184" i="2"/>
  <c r="F28" i="9" s="1"/>
  <c r="W149" i="2"/>
  <c r="G23" i="9" s="1"/>
  <c r="W142" i="2"/>
  <c r="G22" i="9" s="1"/>
  <c r="U121" i="2"/>
  <c r="E19" i="9" s="1"/>
  <c r="T100" i="2"/>
  <c r="H16" i="9" s="1"/>
  <c r="W93" i="2"/>
  <c r="G15" i="7" s="1"/>
  <c r="V58" i="2"/>
  <c r="F10" i="9" s="1"/>
  <c r="U30" i="2"/>
  <c r="E6" i="9" s="1"/>
  <c r="V16" i="2"/>
  <c r="F4" i="7" s="1"/>
  <c r="W16" i="2"/>
  <c r="G4" i="9" s="1"/>
  <c r="U2" i="2"/>
  <c r="T366" i="2"/>
  <c r="H54" i="7" s="1"/>
  <c r="V352" i="2"/>
  <c r="F52" i="7" s="1"/>
  <c r="W275" i="2"/>
  <c r="G41" i="9" s="1"/>
  <c r="U268" i="2"/>
  <c r="E40" i="7" s="1"/>
  <c r="W240" i="2"/>
  <c r="G36" i="9" s="1"/>
  <c r="U233" i="2"/>
  <c r="E35" i="7" s="1"/>
  <c r="W226" i="2"/>
  <c r="G34" i="7" s="1"/>
  <c r="U219" i="2"/>
  <c r="E33" i="9" s="1"/>
  <c r="W212" i="2"/>
  <c r="G32" i="7" s="1"/>
  <c r="U184" i="2"/>
  <c r="E28" i="7" s="1"/>
  <c r="V149" i="2"/>
  <c r="F23" i="9" s="1"/>
  <c r="V93" i="2"/>
  <c r="F15" i="9" s="1"/>
  <c r="V9" i="2"/>
  <c r="F3" i="9" s="1"/>
  <c r="P29" i="6"/>
  <c r="A37" i="1" s="1"/>
  <c r="U303" i="2"/>
  <c r="E45" i="9" s="1"/>
  <c r="V275" i="2"/>
  <c r="F41" i="7" s="1"/>
  <c r="W261" i="2"/>
  <c r="G39" i="7" s="1"/>
  <c r="U254" i="2"/>
  <c r="E38" i="7" s="1"/>
  <c r="W247" i="2"/>
  <c r="G37" i="7" s="1"/>
  <c r="V240" i="2"/>
  <c r="F36" i="9" s="1"/>
  <c r="V226" i="2"/>
  <c r="F34" i="9" s="1"/>
  <c r="T184" i="2"/>
  <c r="H28" i="7" s="1"/>
  <c r="U149" i="2"/>
  <c r="E23" i="9" s="1"/>
  <c r="T58" i="2"/>
  <c r="H10" i="7" s="1"/>
  <c r="W2" i="2"/>
  <c r="H20" i="6"/>
  <c r="L14" i="6"/>
  <c r="T310" i="2"/>
  <c r="H46" i="9" s="1"/>
  <c r="T219" i="2"/>
  <c r="H33" i="7" s="1"/>
  <c r="T114" i="2"/>
  <c r="AG275" i="2"/>
  <c r="T261" i="2"/>
  <c r="H39" i="9" s="1"/>
  <c r="T254" i="2"/>
  <c r="K45" i="9"/>
  <c r="K6" i="9"/>
  <c r="T345" i="2"/>
  <c r="H51" i="7" s="1"/>
  <c r="T275" i="2"/>
  <c r="H41" i="9" s="1"/>
  <c r="T268" i="2"/>
  <c r="H40" i="7" s="1"/>
  <c r="T128" i="2"/>
  <c r="H20" i="9" s="1"/>
  <c r="T86" i="2"/>
  <c r="H14" i="9" s="1"/>
  <c r="AG338" i="2"/>
  <c r="T324" i="2"/>
  <c r="H48" i="7" s="1"/>
  <c r="T303" i="2"/>
  <c r="H45" i="9" s="1"/>
  <c r="T247" i="2"/>
  <c r="H37" i="9" s="1"/>
  <c r="AG212" i="2"/>
  <c r="T205" i="2"/>
  <c r="H31" i="9" s="1"/>
  <c r="T198" i="2"/>
  <c r="H30" i="7" s="1"/>
  <c r="T170" i="2"/>
  <c r="H26" i="7" s="1"/>
  <c r="T121" i="2"/>
  <c r="H19" i="7" s="1"/>
  <c r="T107" i="2"/>
  <c r="H17" i="9" s="1"/>
  <c r="T79" i="2"/>
  <c r="H13" i="7" s="1"/>
  <c r="T51" i="2"/>
  <c r="H9" i="9" s="1"/>
  <c r="K23" i="9"/>
  <c r="T359" i="2"/>
  <c r="H53" i="9" s="1"/>
  <c r="T289" i="2"/>
  <c r="T233" i="2"/>
  <c r="T30" i="2"/>
  <c r="H6" i="7" s="1"/>
  <c r="K41" i="7"/>
  <c r="T338" i="2"/>
  <c r="T212" i="2"/>
  <c r="H32" i="9" s="1"/>
  <c r="T191" i="2"/>
  <c r="H29" i="7" s="1"/>
  <c r="T177" i="2"/>
  <c r="H27" i="7" s="1"/>
  <c r="T163" i="2"/>
  <c r="H25" i="9" s="1"/>
  <c r="T156" i="2"/>
  <c r="H24" i="9" s="1"/>
  <c r="T142" i="2"/>
  <c r="H22" i="9" s="1"/>
  <c r="T72" i="2"/>
  <c r="H12" i="9" s="1"/>
  <c r="T44" i="2"/>
  <c r="H8" i="7" s="1"/>
  <c r="T16" i="2"/>
  <c r="H4" i="9" s="1"/>
  <c r="K50" i="7"/>
  <c r="K45" i="7"/>
  <c r="K37" i="7"/>
  <c r="K19" i="7"/>
  <c r="K10" i="7"/>
  <c r="W37" i="7"/>
  <c r="T23" i="2"/>
  <c r="H5" i="7" s="1"/>
  <c r="T9" i="2"/>
  <c r="H3" i="9" s="1"/>
  <c r="T2" i="2"/>
  <c r="H2" i="9" s="1"/>
  <c r="L18" i="6"/>
  <c r="K50" i="9"/>
  <c r="K37" i="9"/>
  <c r="K2" i="9"/>
  <c r="K41" i="9"/>
  <c r="AB55" i="7"/>
  <c r="AK14" i="5"/>
  <c r="V14" i="5"/>
  <c r="V55" i="7" s="1"/>
  <c r="T14" i="5"/>
  <c r="J18" i="6" s="1"/>
  <c r="W32" i="7"/>
  <c r="W15" i="7"/>
  <c r="V37" i="7"/>
  <c r="V28" i="7"/>
  <c r="V15" i="7"/>
  <c r="W14" i="5"/>
  <c r="W55" i="9" s="1"/>
  <c r="A32" i="1"/>
  <c r="V41" i="7"/>
  <c r="H36" i="7"/>
  <c r="F15" i="7"/>
  <c r="E48" i="9"/>
  <c r="G44" i="9"/>
  <c r="E43" i="7"/>
  <c r="E35" i="9"/>
  <c r="F45" i="7"/>
  <c r="H58" i="9"/>
  <c r="H58" i="7"/>
  <c r="I49" i="9"/>
  <c r="I49" i="7"/>
  <c r="I42" i="9"/>
  <c r="I42" i="7"/>
  <c r="I41" i="9"/>
  <c r="I41" i="7"/>
  <c r="I36" i="9"/>
  <c r="I36" i="7"/>
  <c r="I31" i="9"/>
  <c r="I31" i="7"/>
  <c r="E29" i="9"/>
  <c r="E29" i="7"/>
  <c r="I28" i="9"/>
  <c r="I28" i="7"/>
  <c r="I27" i="9"/>
  <c r="I27" i="7"/>
  <c r="F20" i="1"/>
  <c r="G20" i="1"/>
  <c r="I30" i="9"/>
  <c r="I30" i="7"/>
  <c r="W191" i="2"/>
  <c r="I26" i="9"/>
  <c r="I26" i="7"/>
  <c r="I25" i="9"/>
  <c r="I25" i="7"/>
  <c r="W156" i="2"/>
  <c r="I21" i="9"/>
  <c r="I21" i="7"/>
  <c r="I20" i="9"/>
  <c r="I20" i="7"/>
  <c r="I19" i="7"/>
  <c r="I19" i="9"/>
  <c r="W114" i="2"/>
  <c r="I15" i="9"/>
  <c r="I15" i="7"/>
  <c r="I14" i="9"/>
  <c r="I14" i="7"/>
  <c r="W79" i="2"/>
  <c r="E11" i="9"/>
  <c r="I10" i="9"/>
  <c r="I10" i="7"/>
  <c r="I9" i="9"/>
  <c r="I9" i="7"/>
  <c r="W44" i="2"/>
  <c r="W23" i="2"/>
  <c r="F3" i="7"/>
  <c r="F16" i="1"/>
  <c r="P18" i="6"/>
  <c r="I53" i="9"/>
  <c r="I53" i="7"/>
  <c r="I51" i="9"/>
  <c r="I51" i="7"/>
  <c r="I50" i="9"/>
  <c r="I50" i="7"/>
  <c r="I48" i="9"/>
  <c r="I48" i="7"/>
  <c r="I46" i="9"/>
  <c r="I46" i="7"/>
  <c r="I45" i="9"/>
  <c r="I45" i="7"/>
  <c r="I43" i="9"/>
  <c r="I43" i="7"/>
  <c r="I40" i="9"/>
  <c r="I40" i="7"/>
  <c r="I38" i="9"/>
  <c r="I38" i="7"/>
  <c r="I37" i="7"/>
  <c r="I37" i="9"/>
  <c r="I35" i="7"/>
  <c r="I35" i="9"/>
  <c r="I33" i="7"/>
  <c r="I33" i="9"/>
  <c r="I32" i="9"/>
  <c r="I32" i="7"/>
  <c r="G30" i="9"/>
  <c r="I29" i="9"/>
  <c r="I29" i="7"/>
  <c r="G28" i="9"/>
  <c r="U177" i="2"/>
  <c r="I24" i="9"/>
  <c r="I24" i="7"/>
  <c r="U142" i="2"/>
  <c r="G19" i="7"/>
  <c r="I18" i="7"/>
  <c r="I18" i="9"/>
  <c r="I17" i="7"/>
  <c r="I17" i="9"/>
  <c r="W100" i="2"/>
  <c r="I13" i="9"/>
  <c r="I13" i="7"/>
  <c r="I12" i="7"/>
  <c r="I12" i="9"/>
  <c r="W65" i="2"/>
  <c r="I8" i="9"/>
  <c r="I8" i="7"/>
  <c r="I7" i="9"/>
  <c r="I7" i="7"/>
  <c r="I6" i="9"/>
  <c r="I6" i="7"/>
  <c r="E47" i="7"/>
  <c r="E44" i="9"/>
  <c r="E42" i="9"/>
  <c r="E39" i="9"/>
  <c r="E36" i="9"/>
  <c r="U198" i="2"/>
  <c r="F29" i="9"/>
  <c r="F29" i="7"/>
  <c r="U163" i="2"/>
  <c r="U128" i="2"/>
  <c r="F19" i="9"/>
  <c r="I16" i="7"/>
  <c r="I16" i="9"/>
  <c r="E15" i="7"/>
  <c r="U86" i="2"/>
  <c r="F14" i="9"/>
  <c r="I11" i="9"/>
  <c r="I11" i="7"/>
  <c r="U51" i="2"/>
  <c r="V37" i="2"/>
  <c r="U16" i="2"/>
  <c r="I54" i="9"/>
  <c r="I54" i="7"/>
  <c r="I52" i="9"/>
  <c r="I52" i="7"/>
  <c r="I47" i="9"/>
  <c r="I47" i="7"/>
  <c r="I44" i="9"/>
  <c r="I44" i="7"/>
  <c r="I39" i="9"/>
  <c r="I39" i="7"/>
  <c r="I34" i="9"/>
  <c r="I34" i="7"/>
  <c r="W170" i="2"/>
  <c r="I23" i="9"/>
  <c r="I23" i="7"/>
  <c r="I22" i="9"/>
  <c r="I22" i="7"/>
  <c r="W135" i="2"/>
  <c r="E18" i="7"/>
  <c r="U107" i="2"/>
  <c r="E13" i="7"/>
  <c r="U72" i="2"/>
  <c r="U37" i="2"/>
  <c r="W9" i="2"/>
  <c r="W50" i="9"/>
  <c r="W50" i="7"/>
  <c r="V45" i="9"/>
  <c r="V45" i="7"/>
  <c r="V23" i="7"/>
  <c r="V23" i="9"/>
  <c r="V10" i="9"/>
  <c r="V10" i="7"/>
  <c r="V6" i="9"/>
  <c r="V6" i="7"/>
  <c r="V2" i="9"/>
  <c r="V2" i="7"/>
  <c r="Q29" i="6"/>
  <c r="B37" i="1" s="1"/>
  <c r="N18" i="6"/>
  <c r="W14" i="6"/>
  <c r="AE55" i="7"/>
  <c r="X45" i="7"/>
  <c r="X41" i="7"/>
  <c r="T41" i="7"/>
  <c r="V32" i="7"/>
  <c r="X28" i="7"/>
  <c r="T23" i="7"/>
  <c r="V19" i="7"/>
  <c r="K15" i="7"/>
  <c r="I4" i="9"/>
  <c r="I4" i="7"/>
  <c r="X37" i="9"/>
  <c r="X37" i="7"/>
  <c r="S37" i="9"/>
  <c r="T37" i="7"/>
  <c r="X32" i="9"/>
  <c r="X32" i="7"/>
  <c r="S32" i="9"/>
  <c r="T32" i="7"/>
  <c r="S28" i="9"/>
  <c r="T28" i="7"/>
  <c r="X15" i="7"/>
  <c r="X15" i="9"/>
  <c r="T15" i="7"/>
  <c r="S15" i="9"/>
  <c r="X10" i="9"/>
  <c r="X10" i="7"/>
  <c r="T10" i="7"/>
  <c r="S10" i="9"/>
  <c r="X6" i="9"/>
  <c r="X6" i="7"/>
  <c r="S6" i="9"/>
  <c r="T6" i="7"/>
  <c r="X2" i="9"/>
  <c r="X2" i="7"/>
  <c r="S2" i="9"/>
  <c r="T2" i="7"/>
  <c r="U55" i="7"/>
  <c r="T50" i="7"/>
  <c r="W45" i="7"/>
  <c r="W41" i="7"/>
  <c r="K32" i="7"/>
  <c r="K28" i="7"/>
  <c r="X50" i="7"/>
  <c r="X23" i="7"/>
  <c r="T19" i="7"/>
  <c r="I5" i="9"/>
  <c r="I5" i="7"/>
  <c r="I3" i="9"/>
  <c r="I3" i="7"/>
  <c r="I2" i="9"/>
  <c r="I2" i="7"/>
  <c r="S55" i="7"/>
  <c r="V50" i="7"/>
  <c r="T45" i="7"/>
  <c r="X19" i="7"/>
  <c r="W23" i="7"/>
  <c r="W19" i="7"/>
  <c r="W6" i="7"/>
  <c r="W2" i="7"/>
  <c r="K10" i="9"/>
  <c r="AN4" i="5" s="1"/>
  <c r="X4" i="5" s="1"/>
  <c r="K15" i="9"/>
  <c r="K28" i="9"/>
  <c r="K19" i="9"/>
  <c r="W10" i="9"/>
  <c r="K2" i="7"/>
  <c r="W28" i="9"/>
  <c r="K32" i="9"/>
  <c r="E33" i="7" l="1"/>
  <c r="F53" i="7"/>
  <c r="G40" i="7"/>
  <c r="G54" i="9"/>
  <c r="G33" i="7"/>
  <c r="F12" i="7"/>
  <c r="F9" i="9"/>
  <c r="G9" i="9"/>
  <c r="F4" i="9"/>
  <c r="F36" i="7"/>
  <c r="E50" i="7"/>
  <c r="E3" i="9"/>
  <c r="E21" i="7"/>
  <c r="E49" i="9"/>
  <c r="F25" i="7"/>
  <c r="G43" i="7"/>
  <c r="Y254" i="2"/>
  <c r="E28" i="9"/>
  <c r="G25" i="9"/>
  <c r="E26" i="9"/>
  <c r="E31" i="9"/>
  <c r="E54" i="9"/>
  <c r="E34" i="7"/>
  <c r="E16" i="7"/>
  <c r="E2" i="7"/>
  <c r="U373" i="2"/>
  <c r="F6" i="9"/>
  <c r="F28" i="7"/>
  <c r="J28" i="7" s="1"/>
  <c r="F42" i="9"/>
  <c r="G10" i="9"/>
  <c r="G17" i="7"/>
  <c r="F32" i="7"/>
  <c r="G27" i="9"/>
  <c r="F44" i="7"/>
  <c r="H17" i="7"/>
  <c r="G51" i="7"/>
  <c r="F37" i="7"/>
  <c r="F20" i="7"/>
  <c r="F30" i="7"/>
  <c r="G53" i="7"/>
  <c r="G14" i="7"/>
  <c r="F51" i="7"/>
  <c r="H16" i="7"/>
  <c r="Y338" i="2"/>
  <c r="G12" i="9"/>
  <c r="G45" i="9"/>
  <c r="J45" i="9" s="1"/>
  <c r="F31" i="9"/>
  <c r="H21" i="7"/>
  <c r="F21" i="7"/>
  <c r="F48" i="9"/>
  <c r="G32" i="9"/>
  <c r="F18" i="9"/>
  <c r="G39" i="9"/>
  <c r="J39" i="9" s="1"/>
  <c r="G52" i="7"/>
  <c r="J52" i="7" s="1"/>
  <c r="H10" i="9"/>
  <c r="F16" i="9"/>
  <c r="H11" i="9"/>
  <c r="H28" i="9"/>
  <c r="J28" i="9" s="1"/>
  <c r="F27" i="7"/>
  <c r="F54" i="9"/>
  <c r="H48" i="9"/>
  <c r="F43" i="7"/>
  <c r="F10" i="7"/>
  <c r="G31" i="7"/>
  <c r="G22" i="7"/>
  <c r="F35" i="9"/>
  <c r="Y352" i="2"/>
  <c r="G2" i="9"/>
  <c r="W373" i="2"/>
  <c r="Y366" i="2"/>
  <c r="D24" i="1"/>
  <c r="F2" i="7"/>
  <c r="V373" i="2"/>
  <c r="H26" i="9"/>
  <c r="F49" i="7"/>
  <c r="J49" i="7" s="1"/>
  <c r="H18" i="9"/>
  <c r="T373" i="2"/>
  <c r="H38" i="7"/>
  <c r="H22" i="7"/>
  <c r="Y86" i="2"/>
  <c r="E19" i="7"/>
  <c r="J19" i="7" s="1"/>
  <c r="E8" i="7"/>
  <c r="E6" i="7"/>
  <c r="E52" i="9"/>
  <c r="E24" i="9"/>
  <c r="E2" i="9"/>
  <c r="E51" i="9"/>
  <c r="E41" i="7"/>
  <c r="E37" i="7"/>
  <c r="E40" i="9"/>
  <c r="H49" i="9"/>
  <c r="F17" i="7"/>
  <c r="G7" i="7"/>
  <c r="G37" i="9"/>
  <c r="J37" i="9" s="1"/>
  <c r="H50" i="9"/>
  <c r="F2" i="9"/>
  <c r="H13" i="9"/>
  <c r="F46" i="9"/>
  <c r="G23" i="7"/>
  <c r="G34" i="9"/>
  <c r="J34" i="9" s="1"/>
  <c r="H8" i="9"/>
  <c r="F33" i="9"/>
  <c r="H33" i="9"/>
  <c r="F11" i="7"/>
  <c r="G2" i="7"/>
  <c r="G36" i="7"/>
  <c r="H38" i="9"/>
  <c r="Y226" i="2"/>
  <c r="H54" i="9"/>
  <c r="H4" i="7"/>
  <c r="F5" i="7"/>
  <c r="H7" i="7"/>
  <c r="F40" i="7"/>
  <c r="J40" i="7" s="1"/>
  <c r="F13" i="9"/>
  <c r="G35" i="7"/>
  <c r="G38" i="7"/>
  <c r="F22" i="9"/>
  <c r="H29" i="9"/>
  <c r="F38" i="9"/>
  <c r="H39" i="7"/>
  <c r="H6" i="9"/>
  <c r="J6" i="9" s="1"/>
  <c r="Y219" i="2"/>
  <c r="F34" i="7"/>
  <c r="H46" i="7"/>
  <c r="H52" i="9"/>
  <c r="Y331" i="2"/>
  <c r="Y289" i="2"/>
  <c r="Y296" i="2"/>
  <c r="Y310" i="2"/>
  <c r="H37" i="7"/>
  <c r="F41" i="9"/>
  <c r="J41" i="9" s="1"/>
  <c r="F39" i="7"/>
  <c r="H14" i="7"/>
  <c r="H47" i="9"/>
  <c r="J47" i="9" s="1"/>
  <c r="Y261" i="2"/>
  <c r="Y240" i="2"/>
  <c r="H36" i="9"/>
  <c r="J36" i="9" s="1"/>
  <c r="J36" i="7"/>
  <c r="H34" i="7"/>
  <c r="G48" i="7"/>
  <c r="J48" i="7" s="1"/>
  <c r="G20" i="7"/>
  <c r="F50" i="9"/>
  <c r="Y205" i="2"/>
  <c r="Y247" i="2"/>
  <c r="Y30" i="2"/>
  <c r="H5" i="9"/>
  <c r="Y58" i="2"/>
  <c r="G6" i="7"/>
  <c r="F8" i="9"/>
  <c r="E10" i="7"/>
  <c r="J10" i="7" s="1"/>
  <c r="G15" i="9"/>
  <c r="F24" i="7"/>
  <c r="G46" i="9"/>
  <c r="F26" i="7"/>
  <c r="F52" i="9"/>
  <c r="E53" i="7"/>
  <c r="H44" i="7"/>
  <c r="F47" i="7"/>
  <c r="G50" i="7"/>
  <c r="F23" i="7"/>
  <c r="H31" i="7"/>
  <c r="G42" i="9"/>
  <c r="G47" i="7"/>
  <c r="E5" i="7"/>
  <c r="E45" i="7"/>
  <c r="G49" i="9"/>
  <c r="G41" i="7"/>
  <c r="E23" i="7"/>
  <c r="E38" i="9"/>
  <c r="H43" i="7"/>
  <c r="Y16" i="2"/>
  <c r="G46" i="7"/>
  <c r="J46" i="7" s="1"/>
  <c r="G4" i="7"/>
  <c r="Y359" i="2"/>
  <c r="E39" i="7"/>
  <c r="Y324" i="2"/>
  <c r="H42" i="9"/>
  <c r="H44" i="9"/>
  <c r="J44" i="9" s="1"/>
  <c r="H50" i="7"/>
  <c r="E32" i="9"/>
  <c r="H40" i="9"/>
  <c r="H43" i="9"/>
  <c r="J43" i="9" s="1"/>
  <c r="Y317" i="2"/>
  <c r="E46" i="9"/>
  <c r="Y212" i="2"/>
  <c r="Y345" i="2"/>
  <c r="Y93" i="2"/>
  <c r="Y303" i="2"/>
  <c r="H41" i="7"/>
  <c r="H25" i="7"/>
  <c r="Y149" i="2"/>
  <c r="H23" i="7"/>
  <c r="H18" i="7"/>
  <c r="H15" i="9"/>
  <c r="H15" i="7"/>
  <c r="J15" i="7" s="1"/>
  <c r="AG373" i="2"/>
  <c r="Y275" i="2"/>
  <c r="Y107" i="2"/>
  <c r="H3" i="7"/>
  <c r="Y37" i="2"/>
  <c r="Y184" i="2"/>
  <c r="Y23" i="2"/>
  <c r="Y79" i="2"/>
  <c r="Y282" i="2"/>
  <c r="H53" i="7"/>
  <c r="J53" i="7" s="1"/>
  <c r="H12" i="7"/>
  <c r="Y121" i="2"/>
  <c r="Y233" i="2"/>
  <c r="Y2" i="2"/>
  <c r="H2" i="7"/>
  <c r="H27" i="9"/>
  <c r="Y268" i="2"/>
  <c r="H35" i="9"/>
  <c r="H30" i="9"/>
  <c r="A18" i="6"/>
  <c r="A41" i="1" s="1"/>
  <c r="J33" i="7"/>
  <c r="Y128" i="2"/>
  <c r="J23" i="9"/>
  <c r="AB32" i="9"/>
  <c r="AC37" i="7"/>
  <c r="AB45" i="9"/>
  <c r="AB28" i="9"/>
  <c r="AB15" i="9"/>
  <c r="S55" i="9"/>
  <c r="Y51" i="2"/>
  <c r="H51" i="9"/>
  <c r="H9" i="7"/>
  <c r="H19" i="9"/>
  <c r="J19" i="9" s="1"/>
  <c r="H45" i="7"/>
  <c r="H24" i="7"/>
  <c r="H32" i="7"/>
  <c r="J32" i="7" s="1"/>
  <c r="J42" i="7"/>
  <c r="H35" i="7"/>
  <c r="H20" i="7"/>
  <c r="Y9" i="2"/>
  <c r="B32" i="1"/>
  <c r="V55" i="9"/>
  <c r="W55" i="7"/>
  <c r="T55" i="7"/>
  <c r="X55" i="7"/>
  <c r="X55" i="9"/>
  <c r="D32" i="1"/>
  <c r="E12" i="9"/>
  <c r="E12" i="7"/>
  <c r="E22" i="9"/>
  <c r="E22" i="7"/>
  <c r="E7" i="9"/>
  <c r="E7" i="7"/>
  <c r="E20" i="9"/>
  <c r="J20" i="9" s="1"/>
  <c r="E20" i="7"/>
  <c r="G18" i="9"/>
  <c r="G18" i="7"/>
  <c r="G24" i="9"/>
  <c r="G24" i="7"/>
  <c r="Y156" i="2"/>
  <c r="Y114" i="2"/>
  <c r="E17" i="9"/>
  <c r="J17" i="9" s="1"/>
  <c r="E17" i="7"/>
  <c r="F7" i="9"/>
  <c r="F7" i="7"/>
  <c r="E30" i="9"/>
  <c r="E30" i="7"/>
  <c r="J30" i="7" s="1"/>
  <c r="G11" i="9"/>
  <c r="G11" i="7"/>
  <c r="G5" i="9"/>
  <c r="G5" i="7"/>
  <c r="G13" i="9"/>
  <c r="G13" i="7"/>
  <c r="J13" i="7" s="1"/>
  <c r="G29" i="9"/>
  <c r="G29" i="7"/>
  <c r="J29" i="7" s="1"/>
  <c r="K58" i="9"/>
  <c r="K58" i="7"/>
  <c r="Y198" i="2"/>
  <c r="Y65" i="2"/>
  <c r="Y142" i="2"/>
  <c r="Y191" i="2"/>
  <c r="AN14" i="5"/>
  <c r="G3" i="9"/>
  <c r="G3" i="7"/>
  <c r="G26" i="7"/>
  <c r="G26" i="9"/>
  <c r="E4" i="9"/>
  <c r="E4" i="7"/>
  <c r="E9" i="9"/>
  <c r="J9" i="9" s="1"/>
  <c r="E9" i="7"/>
  <c r="E25" i="9"/>
  <c r="J25" i="9" s="1"/>
  <c r="E25" i="7"/>
  <c r="J54" i="7"/>
  <c r="G16" i="9"/>
  <c r="G16" i="7"/>
  <c r="E27" i="9"/>
  <c r="E27" i="7"/>
  <c r="J27" i="7" s="1"/>
  <c r="E16" i="1"/>
  <c r="D16" i="1"/>
  <c r="G8" i="9"/>
  <c r="G8" i="7"/>
  <c r="J58" i="9"/>
  <c r="J58" i="7"/>
  <c r="Y170" i="2"/>
  <c r="Y44" i="2"/>
  <c r="Y72" i="2"/>
  <c r="Y177" i="2"/>
  <c r="G21" i="9"/>
  <c r="J21" i="9" s="1"/>
  <c r="G21" i="7"/>
  <c r="Y135" i="2"/>
  <c r="E14" i="9"/>
  <c r="J14" i="9" s="1"/>
  <c r="E14" i="7"/>
  <c r="J53" i="9"/>
  <c r="Y100" i="2"/>
  <c r="Y163" i="2"/>
  <c r="J29" i="9" l="1"/>
  <c r="J43" i="7"/>
  <c r="J25" i="7"/>
  <c r="J12" i="9"/>
  <c r="J21" i="7"/>
  <c r="J4" i="9"/>
  <c r="J3" i="9"/>
  <c r="J51" i="7"/>
  <c r="J31" i="7"/>
  <c r="M28" i="7" s="1"/>
  <c r="J37" i="7"/>
  <c r="J48" i="9"/>
  <c r="J24" i="9"/>
  <c r="J31" i="9"/>
  <c r="J45" i="7"/>
  <c r="J47" i="7"/>
  <c r="AB37" i="9"/>
  <c r="J8" i="7"/>
  <c r="J5" i="9"/>
  <c r="J38" i="9"/>
  <c r="M37" i="9" s="1"/>
  <c r="J50" i="9"/>
  <c r="J10" i="9"/>
  <c r="J32" i="9"/>
  <c r="J50" i="7"/>
  <c r="J5" i="7"/>
  <c r="J33" i="9"/>
  <c r="J40" i="9"/>
  <c r="J38" i="7"/>
  <c r="J42" i="9"/>
  <c r="M41" i="9" s="1"/>
  <c r="J11" i="9"/>
  <c r="J35" i="9"/>
  <c r="J16" i="7"/>
  <c r="J35" i="7"/>
  <c r="J44" i="7"/>
  <c r="J26" i="9"/>
  <c r="J26" i="7"/>
  <c r="E12" i="1"/>
  <c r="D5" i="1" s="1"/>
  <c r="F12" i="1"/>
  <c r="G24" i="1" s="1"/>
  <c r="E18" i="6"/>
  <c r="H18" i="6" s="1"/>
  <c r="F41" i="1" s="1"/>
  <c r="C18" i="6"/>
  <c r="G18" i="6" s="1"/>
  <c r="E41" i="1" s="1"/>
  <c r="J13" i="9"/>
  <c r="J52" i="9"/>
  <c r="J54" i="9"/>
  <c r="J22" i="9"/>
  <c r="M19" i="9" s="1"/>
  <c r="J8" i="9"/>
  <c r="J4" i="7"/>
  <c r="J16" i="9"/>
  <c r="J2" i="7"/>
  <c r="J18" i="9"/>
  <c r="J27" i="9"/>
  <c r="J22" i="7"/>
  <c r="Z338" i="2"/>
  <c r="J49" i="9"/>
  <c r="J41" i="7"/>
  <c r="J14" i="7"/>
  <c r="Z247" i="2"/>
  <c r="J23" i="7"/>
  <c r="J6" i="7"/>
  <c r="J39" i="7"/>
  <c r="J2" i="9"/>
  <c r="J51" i="9"/>
  <c r="J46" i="9"/>
  <c r="J11" i="7"/>
  <c r="Z184" i="2"/>
  <c r="Z303" i="2"/>
  <c r="J15" i="9"/>
  <c r="J17" i="7"/>
  <c r="AC28" i="7"/>
  <c r="J34" i="7"/>
  <c r="Z212" i="2"/>
  <c r="AC15" i="7"/>
  <c r="Z275" i="2"/>
  <c r="J18" i="7"/>
  <c r="J9" i="7"/>
  <c r="Z93" i="2"/>
  <c r="J3" i="7"/>
  <c r="J12" i="7"/>
  <c r="J20" i="7"/>
  <c r="X14" i="5"/>
  <c r="Z2" i="2"/>
  <c r="AC23" i="7"/>
  <c r="AB23" i="9"/>
  <c r="J30" i="9"/>
  <c r="AC45" i="7"/>
  <c r="AC32" i="7"/>
  <c r="Z149" i="2"/>
  <c r="J7" i="7"/>
  <c r="AB6" i="9"/>
  <c r="AC6" i="7"/>
  <c r="AC19" i="7"/>
  <c r="AB19" i="9"/>
  <c r="AB10" i="9"/>
  <c r="AC10" i="7"/>
  <c r="AC50" i="7"/>
  <c r="AB50" i="9"/>
  <c r="AB41" i="9"/>
  <c r="AC41" i="7"/>
  <c r="Z58" i="2"/>
  <c r="Z121" i="2"/>
  <c r="J24" i="7"/>
  <c r="Y373" i="2"/>
  <c r="AD2" i="2"/>
  <c r="AE2" i="2" s="1"/>
  <c r="AF2" i="2" s="1"/>
  <c r="AH2" i="2" s="1"/>
  <c r="Z30" i="2"/>
  <c r="J7" i="9"/>
  <c r="C41" i="1"/>
  <c r="D41" i="1"/>
  <c r="AB2" i="9"/>
  <c r="AC2" i="7"/>
  <c r="M45" i="7" l="1"/>
  <c r="M23" i="9"/>
  <c r="M28" i="9"/>
  <c r="M2" i="9"/>
  <c r="M50" i="7"/>
  <c r="M41" i="7"/>
  <c r="M32" i="9"/>
  <c r="M10" i="7"/>
  <c r="M10" i="9"/>
  <c r="M2" i="7"/>
  <c r="M15" i="9"/>
  <c r="M6" i="9"/>
  <c r="M37" i="7"/>
  <c r="M15" i="7"/>
  <c r="M19" i="7"/>
  <c r="M32" i="7"/>
  <c r="M50" i="9"/>
  <c r="C5" i="1"/>
  <c r="C24" i="1"/>
  <c r="M45" i="9"/>
  <c r="M23" i="7"/>
  <c r="M6" i="7"/>
  <c r="Z373" i="2"/>
  <c r="AG23" i="7"/>
  <c r="AG6" i="7"/>
  <c r="AG10" i="7"/>
  <c r="AG15" i="7"/>
  <c r="AG37" i="7"/>
  <c r="AG50" i="7"/>
  <c r="AG28" i="7"/>
  <c r="AG32" i="7"/>
  <c r="AG45" i="7"/>
  <c r="AG41" i="7"/>
  <c r="AG19" i="7"/>
  <c r="AI2" i="2"/>
  <c r="AJ2" i="2" s="1"/>
  <c r="AB55" i="9"/>
  <c r="AC55" i="7"/>
  <c r="K18" i="6"/>
  <c r="C32" i="1"/>
  <c r="AL14" i="5" l="1"/>
  <c r="AD2" i="7"/>
  <c r="AC2" i="9"/>
  <c r="AC32" i="9"/>
  <c r="AD32" i="7"/>
  <c r="AD19" i="7"/>
  <c r="AC19" i="9"/>
  <c r="AC10" i="9"/>
  <c r="AD10" i="7"/>
  <c r="AD37" i="7"/>
  <c r="AC37" i="9"/>
  <c r="AC45" i="9"/>
  <c r="AD45" i="7"/>
  <c r="AC6" i="9"/>
  <c r="AD6" i="7"/>
  <c r="AC41" i="9"/>
  <c r="AD41" i="7"/>
  <c r="AD28" i="7"/>
  <c r="AC28" i="9"/>
  <c r="AC15" i="9"/>
  <c r="AD15" i="7"/>
  <c r="AG2" i="7"/>
  <c r="AM14" i="5"/>
  <c r="AC50" i="9"/>
  <c r="AD50" i="7"/>
  <c r="AC23" i="9"/>
  <c r="AD23" i="7"/>
  <c r="AL2" i="2"/>
  <c r="N2" i="7"/>
  <c r="AG55" i="7" l="1"/>
  <c r="O18" i="6"/>
  <c r="G32" i="1" s="1"/>
  <c r="AD55" i="7"/>
  <c r="E32" i="1"/>
  <c r="M18" i="6"/>
  <c r="AC55" i="9"/>
  <c r="AD30" i="2"/>
  <c r="AE30" i="2" s="1"/>
  <c r="O2" i="7"/>
  <c r="AP2" i="5" s="1"/>
  <c r="N2" i="9"/>
  <c r="AF30" i="2" l="1"/>
  <c r="AH30" i="2" l="1"/>
  <c r="AI30" i="2"/>
  <c r="AJ30" i="2" l="1"/>
  <c r="N6" i="7" l="1"/>
  <c r="AL30" i="2"/>
  <c r="N6" i="9" l="1"/>
  <c r="O6" i="7"/>
  <c r="AP3" i="5" s="1"/>
  <c r="AD58" i="2"/>
  <c r="AE58" i="2" s="1"/>
  <c r="AF58" i="2" l="1"/>
  <c r="AH58" i="2" l="1"/>
  <c r="AI58" i="2"/>
  <c r="AJ58" i="2" l="1"/>
  <c r="N10" i="7" l="1"/>
  <c r="AL58" i="2"/>
  <c r="AD93" i="2" l="1"/>
  <c r="AE93" i="2" s="1"/>
  <c r="O10" i="7"/>
  <c r="AP4" i="5" s="1"/>
  <c r="N10" i="9"/>
  <c r="AF93" i="2" l="1"/>
  <c r="AI93" i="2" l="1"/>
  <c r="AH93" i="2"/>
  <c r="AJ93" i="2" l="1"/>
  <c r="N15" i="7" l="1"/>
  <c r="AL93" i="2"/>
  <c r="N15" i="9" l="1"/>
  <c r="AD121" i="2"/>
  <c r="AE121" i="2" s="1"/>
  <c r="O15" i="7"/>
  <c r="AP5" i="5" s="1"/>
  <c r="AF121" i="2" l="1"/>
  <c r="AH121" i="2" l="1"/>
  <c r="AI121" i="2"/>
  <c r="AJ121" i="2" l="1"/>
  <c r="N19" i="7" l="1"/>
  <c r="AL121" i="2"/>
  <c r="O19" i="7" l="1"/>
  <c r="AP6" i="5" s="1"/>
  <c r="AD149" i="2"/>
  <c r="AE149" i="2" s="1"/>
  <c r="N19" i="9"/>
  <c r="AF149" i="2" l="1"/>
  <c r="AI149" i="2" l="1"/>
  <c r="AH149" i="2"/>
  <c r="AJ149" i="2" l="1"/>
  <c r="N23" i="7" l="1"/>
  <c r="AL149" i="2"/>
  <c r="O23" i="7" l="1"/>
  <c r="AP7" i="5" s="1"/>
  <c r="AD184" i="2"/>
  <c r="AE184" i="2" s="1"/>
  <c r="N23" i="9"/>
  <c r="AF184" i="2" l="1"/>
  <c r="AH184" i="2" l="1"/>
  <c r="AI184" i="2"/>
  <c r="AJ184" i="2" l="1"/>
  <c r="N28" i="7" s="1"/>
  <c r="AL184" i="2" l="1"/>
  <c r="AD212" i="2" s="1"/>
  <c r="AE212" i="2" s="1"/>
  <c r="O28" i="7" l="1"/>
  <c r="AP8" i="5" s="1"/>
  <c r="N28" i="9"/>
  <c r="AF212" i="2"/>
  <c r="AH212" i="2" l="1"/>
  <c r="AI212" i="2"/>
  <c r="AJ212" i="2" l="1"/>
  <c r="N32" i="7" l="1"/>
  <c r="AL212" i="2"/>
  <c r="O32" i="7" l="1"/>
  <c r="AP9" i="5" s="1"/>
  <c r="AD247" i="2"/>
  <c r="AE247" i="2" s="1"/>
  <c r="N32" i="9"/>
  <c r="AF247" i="2" l="1"/>
  <c r="AH247" i="2" l="1"/>
  <c r="AI247" i="2"/>
  <c r="AJ247" i="2" l="1"/>
  <c r="AL247" i="2" s="1"/>
  <c r="N37" i="7" l="1"/>
  <c r="N37" i="9"/>
  <c r="O37" i="7"/>
  <c r="AP10" i="5" s="1"/>
  <c r="AD275" i="2"/>
  <c r="AE275" i="2" s="1"/>
  <c r="AF275" i="2" l="1"/>
  <c r="AH275" i="2" l="1"/>
  <c r="AI275" i="2"/>
  <c r="AJ275" i="2" l="1"/>
  <c r="N41" i="7" s="1"/>
  <c r="AL275" i="2" l="1"/>
  <c r="AD303" i="2" s="1"/>
  <c r="AE303" i="2" s="1"/>
  <c r="O41" i="7" l="1"/>
  <c r="AP11" i="5" s="1"/>
  <c r="N41" i="9"/>
  <c r="AF303" i="2"/>
  <c r="AH303" i="2" l="1"/>
  <c r="AI303" i="2"/>
  <c r="AJ303" i="2" l="1"/>
  <c r="N45" i="7" l="1"/>
  <c r="AL303" i="2"/>
  <c r="O45" i="7" l="1"/>
  <c r="AP12" i="5" s="1"/>
  <c r="N45" i="9"/>
  <c r="AD338" i="2"/>
  <c r="AD373" i="2" l="1"/>
  <c r="AE338" i="2"/>
  <c r="AE373" i="2" s="1"/>
  <c r="AF338" i="2" l="1"/>
  <c r="AF373" i="2" s="1"/>
  <c r="AH338" i="2" l="1"/>
  <c r="AH373" i="2" s="1"/>
  <c r="AI338" i="2"/>
  <c r="AJ338" i="2" l="1"/>
  <c r="AI373" i="2"/>
  <c r="N50" i="7" l="1"/>
  <c r="AJ373" i="2"/>
  <c r="AL338" i="2"/>
  <c r="AL373" i="2" s="1"/>
  <c r="Q18" i="6" l="1"/>
  <c r="A58" i="7"/>
  <c r="A58" i="9"/>
  <c r="A16" i="1"/>
  <c r="O50" i="7"/>
  <c r="AP13" i="5" s="1"/>
  <c r="N50" i="9"/>
</calcChain>
</file>

<file path=xl/comments1.xml><?xml version="1.0" encoding="utf-8"?>
<comments xmlns="http://schemas.openxmlformats.org/spreadsheetml/2006/main">
  <authors>
    <author>Keemssch</author>
    <author>CK</author>
    <author>Verwaltung</author>
    <author>Sabine Klös-Garand</author>
    <author>Schmidt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 xml:space="preserve">Hier werden die bezahlen Wochentage aktiviert.
- Eintritt bis Austritt MA
- normaler MA ganzes Jahr
ACHTUNG KW 53
(hat das Jahr 52 oder 53 KW's)
</t>
        </r>
      </text>
    </comment>
    <comment ref="P1" authorId="1" shapeId="0">
      <text>
        <r>
          <rPr>
            <b/>
            <sz val="14"/>
            <color indexed="81"/>
            <rFont val="Tahoma"/>
            <family val="2"/>
          </rPr>
          <t>CK:</t>
        </r>
        <r>
          <rPr>
            <sz val="14"/>
            <color indexed="81"/>
            <rFont val="Tahoma"/>
            <family val="2"/>
          </rPr>
          <t xml:space="preserve">
Urlaub buchen ist auch Plan-Urlaub</t>
        </r>
      </text>
    </comment>
    <comment ref="R1" authorId="1" shapeId="0">
      <text>
        <r>
          <rPr>
            <b/>
            <sz val="14"/>
            <color indexed="81"/>
            <rFont val="Tahoma"/>
            <family val="2"/>
          </rPr>
          <t>CK:</t>
        </r>
        <r>
          <rPr>
            <sz val="14"/>
            <color indexed="81"/>
            <rFont val="Tahoma"/>
            <family val="2"/>
          </rPr>
          <t xml:space="preserve">
Hier die PLUS oder MINUS - Zeit eintragen
z.B.: 3,5 
</t>
        </r>
      </text>
    </comment>
    <comment ref="AC1" authorId="0" shapeId="0">
      <text>
        <r>
          <rPr>
            <b/>
            <sz val="12"/>
            <color indexed="81"/>
            <rFont val="Tahoma"/>
            <family val="2"/>
          </rPr>
          <t>Hier muß eine 1 eingestzt sein! Rausnahme nur mit der Zustimmung der Geschäftsleitung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Heilige Drei Könige
</t>
        </r>
      </text>
    </comment>
    <comment ref="D90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Karfreitag</t>
        </r>
      </text>
    </comment>
    <comment ref="D92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Ostersonntag
</t>
        </r>
      </text>
    </comment>
    <comment ref="D93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Ostermontag
</t>
        </r>
      </text>
    </comment>
    <comment ref="D122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Maifeiertag</t>
        </r>
      </text>
    </comment>
    <comment ref="D131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Christi Himmelfahrt
</t>
        </r>
      </text>
    </comment>
    <comment ref="D134" authorId="3" shapeId="0">
      <text>
        <r>
          <rPr>
            <b/>
            <sz val="9"/>
            <color indexed="81"/>
            <rFont val="Tahoma"/>
            <family val="2"/>
          </rPr>
          <t>Muttertag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1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Pfings-Sonntag
</t>
        </r>
      </text>
    </comment>
    <comment ref="D142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Pfingstmontag
</t>
        </r>
      </text>
    </comment>
    <comment ref="D152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Fronleichnam
</t>
        </r>
      </text>
    </comment>
    <comment ref="D277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Tag der deutschen Einheit
</t>
        </r>
      </text>
    </comment>
    <comment ref="D306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Allerheiligen</t>
        </r>
      </text>
    </comment>
    <comment ref="D360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1.Weihnachtsfeiertag</t>
        </r>
      </text>
    </comment>
    <comment ref="D361" authorId="2" shapeId="0">
      <text>
        <r>
          <rPr>
            <b/>
            <sz val="8"/>
            <color indexed="81"/>
            <rFont val="Segoe UI"/>
            <family val="2"/>
          </rPr>
          <t>Verwaltung:</t>
        </r>
        <r>
          <rPr>
            <sz val="8"/>
            <color indexed="81"/>
            <rFont val="Segoe UI"/>
            <family val="2"/>
          </rPr>
          <t xml:space="preserve">
2.Weihnachtsfeiertag
</t>
        </r>
      </text>
    </comment>
    <comment ref="D366" authorId="2" shapeId="0">
      <text>
        <r>
          <rPr>
            <b/>
            <sz val="9"/>
            <color indexed="81"/>
            <rFont val="Tahoma"/>
            <family val="2"/>
          </rPr>
          <t>Verwaltung:</t>
        </r>
        <r>
          <rPr>
            <sz val="9"/>
            <color indexed="81"/>
            <rFont val="Tahoma"/>
            <family val="2"/>
          </rPr>
          <t xml:space="preserve">
Neujahr 
erst in 2018 als KW 1
muss dann Faktor 1 haben.
</t>
        </r>
      </text>
    </comment>
    <comment ref="G366" authorId="4" shapeId="0">
      <text>
        <r>
          <rPr>
            <b/>
            <sz val="10"/>
            <color indexed="81"/>
            <rFont val="Tahoma"/>
            <family val="2"/>
          </rPr>
          <t>Hier nur bei einem Schalt-Jahr eine '1' eintragen!!!</t>
        </r>
      </text>
    </comment>
  </commentList>
</comments>
</file>

<file path=xl/comments2.xml><?xml version="1.0" encoding="utf-8"?>
<comments xmlns="http://schemas.openxmlformats.org/spreadsheetml/2006/main">
  <authors>
    <author>Schmidt</author>
    <author>Keemss, Christian</author>
  </authors>
  <commentList>
    <comment ref="M1" authorId="0" shapeId="0">
      <text>
        <r>
          <rPr>
            <b/>
            <sz val="12"/>
            <color indexed="81"/>
            <rFont val="Tahoma"/>
            <family val="2"/>
          </rPr>
          <t>Alle HWG von 
Herren 10 und 80
Damen 20 und 60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</rPr>
          <t>HWG
Da.Jacken
He.Jacken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</rPr>
          <t>Jeder (zB.) 3. Kunde kauft eine Hose
(je niedriger der Wert umso besser)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</rPr>
          <t>Jeder (zB.) 3. Kunde kauft eine Jacke (je niedriger der Wert, umso besser)</t>
        </r>
      </text>
    </comment>
    <comment ref="AL1" authorId="0" shapeId="0">
      <text>
        <r>
          <rPr>
            <b/>
            <sz val="12"/>
            <color indexed="81"/>
            <rFont val="Tahoma"/>
            <family val="2"/>
          </rPr>
          <t>Gehaltsumschlag  GU
(Umsatz VW/Gesamtkosten MA Verkauf (BP)
5  =Durchschnitt, nicht besonders gut
7   =überdurchschnittlicher Wert, gut
10 = spitzenwert, Benchmark
Krankentage etc. nicht miteingerechnet</t>
        </r>
      </text>
    </comment>
    <comment ref="AM1" authorId="0" shapeId="0">
      <text>
        <r>
          <rPr>
            <b/>
            <sz val="12"/>
            <color indexed="81"/>
            <rFont val="Tahoma"/>
            <family val="2"/>
          </rPr>
          <t>Rohertrag / Kosten MA über VK Anteil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Keemssch</author>
    <author>Schmidt</author>
  </authors>
  <commentList>
    <comment ref="O1" authorId="0" shapeId="0">
      <text>
        <r>
          <rPr>
            <b/>
            <sz val="12"/>
            <color indexed="81"/>
            <rFont val="Tahoma"/>
            <family val="2"/>
          </rPr>
          <t xml:space="preserve">Vermögensbildente (Riester etc)
Warengutscheine
etc
</t>
        </r>
        <r>
          <rPr>
            <b/>
            <sz val="14"/>
            <color indexed="10"/>
            <rFont val="Tahoma"/>
            <family val="2"/>
          </rPr>
          <t>mit "-" eingeben! (minus)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12"/>
            <color indexed="81"/>
            <rFont val="Tahoma"/>
            <family val="2"/>
          </rPr>
          <t>Bezüge "+" eingeben
Abzüge "-" eingeben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G16" authorId="1" shapeId="0">
      <text>
        <r>
          <rPr>
            <sz val="11"/>
            <color indexed="81"/>
            <rFont val="Tahoma"/>
            <family val="2"/>
          </rPr>
          <t xml:space="preserve">Daten für das WWS (z.B. Hiltes)
Personalkosten per Monat
im Personal Stamm eintragen
TIPP sollte öfters mal korrigiert werden (Quartal)!
</t>
        </r>
      </text>
    </comment>
    <comment ref="M16" authorId="1" shapeId="0">
      <text>
        <r>
          <rPr>
            <b/>
            <sz val="12"/>
            <color indexed="81"/>
            <rFont val="Tahoma"/>
            <family val="2"/>
          </rPr>
          <t>Gehaltsumschlag  GU
(Umsatz VW/Gesamtkosten MA Verkauf (VW)
5  =Durchschnitt, nicht besonders gut
7   =überdurchschnittlicher Wert, gut
10 = spitzenwert, Benchmark
Krankentage Urlaub mit eingerechnet</t>
        </r>
      </text>
    </comment>
    <comment ref="A20" authorId="1" shapeId="0">
      <text>
        <r>
          <rPr>
            <b/>
            <sz val="8"/>
            <color indexed="81"/>
            <rFont val="Tahoma"/>
            <family val="2"/>
          </rPr>
          <t xml:space="preserve">Zum Buchen:
Mengen eingeben!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1" shapeId="0">
      <text>
        <r>
          <rPr>
            <sz val="11"/>
            <color indexed="81"/>
            <rFont val="Tahoma"/>
            <family val="2"/>
          </rPr>
          <t xml:space="preserve">Trainings sind meistens 1,5 oder 2 Stunden
&gt; Wert dito = 1,5 oder 2
</t>
        </r>
      </text>
    </comment>
  </commentList>
</comments>
</file>

<file path=xl/comments4.xml><?xml version="1.0" encoding="utf-8"?>
<comments xmlns="http://schemas.openxmlformats.org/spreadsheetml/2006/main">
  <authors>
    <author>Schmidt</author>
    <author>Keemssch</author>
  </authors>
  <commentList>
    <comment ref="E1" authorId="0" shapeId="0">
      <text>
        <r>
          <rPr>
            <b/>
            <sz val="8"/>
            <color indexed="81"/>
            <rFont val="Tahoma"/>
            <family val="2"/>
          </rPr>
          <t xml:space="preserve">
Enddatum eines Jahres eintragen (31.12.JJJJ) !!!
Wert= Jahre der Betriebszugehörigkeit im laufenden Jahr
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</rPr>
          <t xml:space="preserve">reine Verkaufs-Kräfte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>
      <text>
        <r>
          <rPr>
            <b/>
            <sz val="8"/>
            <color indexed="81"/>
            <rFont val="Tahoma"/>
            <family val="2"/>
          </rPr>
          <t>Verwaltung, Buchhaltung, Einkauf, Auszeichnung, Hausmeister etc.
&gt; Alle Hintergrundaufgaben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b/>
            <sz val="8"/>
            <color indexed="81"/>
            <rFont val="Tahoma"/>
            <family val="2"/>
          </rPr>
          <t xml:space="preserve">Jahresgehalt Brutto Gesamt-Kosten für VK Personal 
(inkl. SV AG Anteil, Kosten für Schulung VK etc.)
geteilt durch die Netto-Netto Jahresarbeitszeit
(Jahresarbeitszeit - Urlaub - Krank)
Falls der Mitarbeiter  OP Anteile leistet 
z.B. Kasse, Einkauf, etc.
sollte der "Anteil - VK (Verkauf) um den %-Satz reduziert werden.
&gt; VK Personal mit "Kassenspringer" - Funktion 95% VK-anteil
</t>
        </r>
      </text>
    </comment>
    <comment ref="D4" authorId="0" shapeId="0">
      <text>
        <r>
          <rPr>
            <b/>
            <sz val="8"/>
            <color indexed="81"/>
            <rFont val="Tahoma"/>
            <family val="2"/>
          </rPr>
          <t xml:space="preserve">Dieser Wert entspricht dem Verheltnis zum Anteiligen Gehalt zu BP oder OP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10"/>
            <color indexed="81"/>
            <rFont val="Tahoma"/>
            <family val="2"/>
          </rPr>
          <t>Eintritt bis Austritt &gt; Summe in KW's
bzw.
Eintritt bis KW 52 (53) &gt; Summe in KW's
bzw.
Gesamtes Jahr 52 (53) KW's
Buchen über: Tabelle "Zeit-buchen"</t>
        </r>
      </text>
    </comment>
    <comment ref="D11" authorId="1" shapeId="0">
      <text>
        <r>
          <rPr>
            <b/>
            <sz val="10"/>
            <color indexed="81"/>
            <rFont val="Tahoma"/>
            <family val="2"/>
          </rPr>
          <t>Std. / KW  geteilt durch Tage / Woche (KW)
Durchschnittlicher Tag
Diese Summe (Std./Tag) ist ausschlaggebend für
Krank Urlaubs Tage !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2"/>
            <color indexed="81"/>
            <rFont val="Tahoma"/>
            <family val="2"/>
          </rPr>
          <t>Gehaltsumschlag  GU
(Umsatz VW/Gesamtkosten MA Verkauf (VW)
5  =Durchschnitt, nicht besonders gut
7   =überdurchschnittlicher Wert, gut
10 = spitzenwert, Benchmark
Krankentage Urlaub miteingerechnet</t>
        </r>
      </text>
    </comment>
    <comment ref="E39" authorId="0" shapeId="0">
      <text>
        <r>
          <rPr>
            <sz val="11"/>
            <color indexed="81"/>
            <rFont val="Tahoma"/>
            <family val="2"/>
          </rPr>
          <t xml:space="preserve">Daten für das WWS (z.B. Hiltes)
Personalkosten per Monat
im Personal Stamm eintragen
TIPP sollte öfters mal korrigiert werden (Quartal)!
</t>
        </r>
      </text>
    </comment>
  </commentList>
</comments>
</file>

<file path=xl/comments5.xml><?xml version="1.0" encoding="utf-8"?>
<comments xmlns="http://schemas.openxmlformats.org/spreadsheetml/2006/main">
  <authors>
    <author>Keemssch</author>
    <author>Schmidt</author>
  </authors>
  <commentList>
    <comment ref="V1" authorId="0" shapeId="0">
      <text>
        <r>
          <rPr>
            <b/>
            <sz val="8"/>
            <color indexed="81"/>
            <rFont val="Tahoma"/>
            <family val="2"/>
          </rPr>
          <t>Umsatz / Anzahl Kunden (Bon)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>Umsatz / verkaufte Teile</t>
        </r>
        <r>
          <rPr>
            <sz val="8"/>
            <color indexed="81"/>
            <rFont val="Tahoma"/>
            <family val="2"/>
          </rPr>
          <t xml:space="preserve">
&gt;</t>
        </r>
      </text>
    </comment>
    <comment ref="AD1" authorId="1" shapeId="0">
      <text>
        <r>
          <rPr>
            <b/>
            <sz val="12"/>
            <color indexed="81"/>
            <rFont val="Tahoma"/>
            <family val="2"/>
          </rPr>
          <t>Gehaltsumschlag  GU
(Umsatz VW/Gesamtkosten MA Verkauf (VP)
5  =Durchschnitt, nicht besonders gut
7   =überdurchschnittlicher Wert, gut
10 = spitzenwert, Benchmark
Krankentage Urlaub mit eingerechnet!</t>
        </r>
      </text>
    </comment>
    <comment ref="O2" authorId="1" shapeId="0">
      <text>
        <r>
          <rPr>
            <b/>
            <sz val="8"/>
            <color indexed="81"/>
            <rFont val="Tahoma"/>
            <family val="2"/>
          </rPr>
          <t>VJ ist als Übertrag mitgerechnet!
Daten von "Daten"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Keemssch</author>
    <author>Schmidt</author>
    <author>Keemss, Christian</author>
  </authors>
  <commentList>
    <comment ref="V1" authorId="0" shapeId="0">
      <text>
        <r>
          <rPr>
            <b/>
            <sz val="8"/>
            <color indexed="81"/>
            <rFont val="Tahoma"/>
            <family val="2"/>
          </rPr>
          <t>Umsatz / Anzahl Kunden (Bon)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>Umsatz / verkaufte Teile</t>
        </r>
        <r>
          <rPr>
            <sz val="8"/>
            <color indexed="81"/>
            <rFont val="Tahoma"/>
            <family val="2"/>
          </rPr>
          <t xml:space="preserve">
&gt;</t>
        </r>
      </text>
    </comment>
    <comment ref="AC1" authorId="1" shapeId="0">
      <text>
        <r>
          <rPr>
            <b/>
            <sz val="12"/>
            <color indexed="81"/>
            <rFont val="Tahoma"/>
            <family val="2"/>
          </rPr>
          <t>Gehaltsumschlag  GU
(Umsatz VW/Gesamtkosten MA Verkauf (BP)
5  =Durchschnitt, nicht besonders gut
7   =überdurchschnittlicher Wert, gut
10 = spitzenwert, Benchmark
Krankentage etc. nicht miteingerechnet</t>
        </r>
      </text>
    </comment>
    <comment ref="AD1" authorId="2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1" shapeId="0">
      <text>
        <r>
          <rPr>
            <b/>
            <sz val="8"/>
            <color indexed="81"/>
            <rFont val="Tahoma"/>
            <family val="2"/>
          </rPr>
          <t>VJ ist als Übertrag mitgerechnet!
Daten von "Daten"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<sst xmlns="http://schemas.openxmlformats.org/spreadsheetml/2006/main" count="820" uniqueCount="332">
  <si>
    <t>KW</t>
  </si>
  <si>
    <t>Urlaub</t>
  </si>
  <si>
    <t>Tage</t>
  </si>
  <si>
    <t>Datum</t>
  </si>
  <si>
    <t>Std. / Tag</t>
  </si>
  <si>
    <t>Rest</t>
  </si>
  <si>
    <t>Sonder U</t>
  </si>
  <si>
    <t>Schule</t>
  </si>
  <si>
    <t>Krank</t>
  </si>
  <si>
    <t>Di</t>
  </si>
  <si>
    <t>Mi</t>
  </si>
  <si>
    <t>Do</t>
  </si>
  <si>
    <t>Fr</t>
  </si>
  <si>
    <t>Sa</t>
  </si>
  <si>
    <t>So</t>
  </si>
  <si>
    <t>Mo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</si>
  <si>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</si>
  <si>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</si>
  <si>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</si>
  <si>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</si>
  <si>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</si>
  <si>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</si>
  <si>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</si>
  <si>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</si>
  <si>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</si>
  <si>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</si>
  <si>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</si>
  <si>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</si>
  <si>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</si>
  <si>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</si>
  <si>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</si>
  <si>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</si>
  <si>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</si>
  <si>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</si>
  <si>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</si>
  <si>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</si>
  <si>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</si>
  <si>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</si>
  <si>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</si>
  <si>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</si>
  <si>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</si>
  <si>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</si>
  <si>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</si>
  <si>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</si>
  <si>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</si>
  <si>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</si>
  <si>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</si>
  <si>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</si>
  <si>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</si>
  <si>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</si>
  <si>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</si>
  <si>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</si>
  <si>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</si>
  <si>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</si>
  <si>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</si>
  <si>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</si>
  <si>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</si>
  <si>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</si>
  <si>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</si>
  <si>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</si>
  <si>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</si>
  <si>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</si>
  <si>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</si>
  <si>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</si>
  <si>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</si>
  <si>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</si>
  <si>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</si>
  <si>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</si>
  <si>
    <t>VJ</t>
  </si>
  <si>
    <t>Jahr</t>
  </si>
  <si>
    <t>genommen</t>
  </si>
  <si>
    <t>Summe         S-Tag</t>
  </si>
  <si>
    <t>Summe         K-Tag</t>
  </si>
  <si>
    <t>Summe         U-Tag</t>
  </si>
  <si>
    <t>Tag</t>
  </si>
  <si>
    <t>Schule      Std/Tag</t>
  </si>
  <si>
    <t>Krankheit</t>
  </si>
  <si>
    <t>Zeit</t>
  </si>
  <si>
    <t>Name</t>
  </si>
  <si>
    <t>Vorname</t>
  </si>
  <si>
    <t>Eintritt</t>
  </si>
  <si>
    <t>Brutto</t>
  </si>
  <si>
    <t>Grund</t>
  </si>
  <si>
    <t>Zeit-Z</t>
  </si>
  <si>
    <t>Stunden</t>
  </si>
  <si>
    <t>+/- aufgelaufen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</si>
  <si>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</si>
  <si>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</si>
  <si>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</si>
  <si>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</si>
  <si>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</si>
  <si>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</si>
  <si>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</si>
  <si>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</si>
  <si>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</si>
  <si>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</si>
  <si>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</si>
  <si>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</si>
  <si>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SOLL</t>
  </si>
  <si>
    <t>IST</t>
  </si>
  <si>
    <t>+/-    Monat</t>
  </si>
  <si>
    <t>+/-             KW</t>
  </si>
  <si>
    <r>
      <t xml:space="preserve">IST     </t>
    </r>
    <r>
      <rPr>
        <b/>
        <sz val="6"/>
        <rFont val="Arial"/>
        <family val="2"/>
      </rPr>
      <t>Erfassung</t>
    </r>
  </si>
  <si>
    <r>
      <t xml:space="preserve">SOLL </t>
    </r>
    <r>
      <rPr>
        <b/>
        <sz val="6"/>
        <rFont val="Arial"/>
        <family val="2"/>
      </rPr>
      <t>Std/KW</t>
    </r>
  </si>
  <si>
    <t>Käufe pro Bon</t>
  </si>
  <si>
    <t>Umsatz        VW</t>
  </si>
  <si>
    <t>Von     Datum</t>
  </si>
  <si>
    <t>Bis      Datum</t>
  </si>
  <si>
    <t>KW              von - bis</t>
  </si>
  <si>
    <t>1 - 4</t>
  </si>
  <si>
    <t>5 - 8</t>
  </si>
  <si>
    <t>9 - 13</t>
  </si>
  <si>
    <t>14 - 17</t>
  </si>
  <si>
    <t>18 - 21</t>
  </si>
  <si>
    <t>22 - 26</t>
  </si>
  <si>
    <t>27 - 30</t>
  </si>
  <si>
    <t>31 - 35</t>
  </si>
  <si>
    <t>36 - 39</t>
  </si>
  <si>
    <t>40 - 43</t>
  </si>
  <si>
    <t>44 - 48</t>
  </si>
  <si>
    <t>49 - 52 (53)</t>
  </si>
  <si>
    <t>Schule buchen</t>
  </si>
  <si>
    <t>Krank buchen</t>
  </si>
  <si>
    <t>Urlaub  buchen</t>
  </si>
  <si>
    <t>Umsatz/ Std.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</si>
  <si>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</si>
  <si>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</si>
  <si>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</si>
  <si>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</si>
  <si>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</si>
  <si>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</si>
  <si>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</si>
  <si>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</si>
  <si>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</si>
  <si>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</si>
  <si>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Jan</t>
  </si>
  <si>
    <t>Monat         IST</t>
  </si>
  <si>
    <t>Gesamt</t>
  </si>
  <si>
    <t>Zeit in Std.</t>
  </si>
  <si>
    <t>: Werte VJ (falls bekannt &gt; sonst leere Zellen</t>
  </si>
  <si>
    <t>geplant</t>
  </si>
  <si>
    <t>nicht geplant</t>
  </si>
  <si>
    <t>(KW 53)</t>
  </si>
  <si>
    <t>(53)</t>
  </si>
  <si>
    <t>Trainings</t>
  </si>
  <si>
    <t>Outfit   Trainings</t>
  </si>
  <si>
    <t>SV-AG Anteil</t>
  </si>
  <si>
    <t>Sommer</t>
  </si>
  <si>
    <t>Winter</t>
  </si>
  <si>
    <t>Monat</t>
  </si>
  <si>
    <t>Betrag X Pauschal Steuer in %</t>
  </si>
  <si>
    <t>Fahrtgeld (FG)</t>
  </si>
  <si>
    <t>Std.Brutto (Arbeit+Urlaub)</t>
  </si>
  <si>
    <t>KW's pa</t>
  </si>
  <si>
    <t>Kosten -Krank</t>
  </si>
  <si>
    <t>Kosten-Schule</t>
  </si>
  <si>
    <t>Roh -     ertrag 2</t>
  </si>
  <si>
    <t>Prämie</t>
  </si>
  <si>
    <t>Menge</t>
  </si>
  <si>
    <t>Ausgaben - Kosten Beschreibung</t>
  </si>
  <si>
    <t>Betrag</t>
  </si>
  <si>
    <t>IHK - Anmeldung</t>
  </si>
  <si>
    <t>Gesamt &gt;</t>
  </si>
  <si>
    <t>Geb.am</t>
  </si>
  <si>
    <t>Hochrechnung - Kosten                    MA Gesamt pa bei</t>
  </si>
  <si>
    <t>: Felder zum ausfüllen</t>
  </si>
  <si>
    <t>durch-       schn.      VW</t>
  </si>
  <si>
    <t>Erzielte       Spanne                  %</t>
  </si>
  <si>
    <t>Käufe          pro         Bon</t>
  </si>
  <si>
    <t>durch-  schnitts    Bonwert</t>
  </si>
  <si>
    <t>GV - Ware</t>
  </si>
  <si>
    <t>Hochrechnung - Kosten - MA Hintergrund (OP) pa</t>
  </si>
  <si>
    <t>Hochrechnung - Kosten - MA Verkauf (BP) pa</t>
  </si>
  <si>
    <t>Verk.- Nr.</t>
  </si>
  <si>
    <t xml:space="preserve">Trainings Steffi Ullrich im Verkauf á 1 Std &gt; </t>
  </si>
  <si>
    <t>SOLL             Anzahl                     in KW           buchen</t>
  </si>
  <si>
    <t>Sonstiges</t>
  </si>
  <si>
    <t>Rentabilität          MA</t>
  </si>
  <si>
    <t>Rentabilität Netto/Netto</t>
  </si>
  <si>
    <t>Umsatz VW</t>
  </si>
  <si>
    <t>durch-   schnitt    Bonwert</t>
  </si>
  <si>
    <t>durch-       schnitt    VW</t>
  </si>
  <si>
    <t>+/-        Zeit         Konto</t>
  </si>
  <si>
    <t>Monats     Saldo     inkl. VJ</t>
  </si>
  <si>
    <t xml:space="preserve">Rechen Zellen            Max Std.  </t>
  </si>
  <si>
    <t>KW - Zeitraum - Januar</t>
  </si>
  <si>
    <t xml:space="preserve">KW- Aufteilung        </t>
  </si>
  <si>
    <t>KW - Zeitraum - Februar</t>
  </si>
  <si>
    <t>KW - Zeitraum - Mäerz</t>
  </si>
  <si>
    <t>KW - Zeitraum - April</t>
  </si>
  <si>
    <t>KW - Zeitraum - Mai</t>
  </si>
  <si>
    <t>KW - Zeitraum - Juni</t>
  </si>
  <si>
    <t>KW - Zeitraum - Juli</t>
  </si>
  <si>
    <t>KW - Zeitraum - August</t>
  </si>
  <si>
    <t>KW - Zeitraum - September</t>
  </si>
  <si>
    <t>KW - Zeitraum - Oktober</t>
  </si>
  <si>
    <t>KW - Zeitraum - November</t>
  </si>
  <si>
    <t>KW - Zeitraum - Dezember</t>
  </si>
  <si>
    <t>Ist     Erfassung     Zeitraum</t>
  </si>
  <si>
    <t xml:space="preserve">Rechen Zellen            Ist Std.    Rechnen! </t>
  </si>
  <si>
    <t>Ist Stunde         +/-                           Monat</t>
  </si>
  <si>
    <t>Summe       Gesamt       + / -</t>
  </si>
  <si>
    <t>Summe       Gesamt       + / -    Zeitraum</t>
  </si>
  <si>
    <t>MAX             Plus Stunden               per Monat</t>
  </si>
  <si>
    <t>Reserve</t>
  </si>
  <si>
    <t>Pauschal-St.       Reserve</t>
  </si>
  <si>
    <t xml:space="preserve">Plus           Stunden            Ausgleich      </t>
  </si>
  <si>
    <t xml:space="preserve">Rechnen           Ist Std.  </t>
  </si>
  <si>
    <t xml:space="preserve">Rechnen              + / -                 Vormonat </t>
  </si>
  <si>
    <t>Stunden p.a.   Aufgelaufen</t>
  </si>
  <si>
    <t>: geschätze Zahlen</t>
  </si>
  <si>
    <t>Summe            Feier Tag       KW</t>
  </si>
  <si>
    <t>Summe            Schule       KW</t>
  </si>
  <si>
    <t>Summe       Krank                       KW</t>
  </si>
  <si>
    <t>Summe       Urlaub                                           KW</t>
  </si>
  <si>
    <t>Summe       Zeit                   KW</t>
  </si>
  <si>
    <t>Summe                                    F - Tag</t>
  </si>
  <si>
    <t>Plus                           Stunden       Korrektur</t>
  </si>
  <si>
    <t xml:space="preserve">Monat             IST        gestempelt  </t>
  </si>
  <si>
    <t>Durchschnittper Monat         MA - BP</t>
  </si>
  <si>
    <t>Durchschnittper Monat         MA - OP</t>
  </si>
  <si>
    <t>Anzahl      Bons</t>
  </si>
  <si>
    <t>Umsatz       Menge</t>
  </si>
  <si>
    <t>Erz.     VW</t>
  </si>
  <si>
    <t>Erz.      Spanne %</t>
  </si>
  <si>
    <t>VK      Menge</t>
  </si>
  <si>
    <t xml:space="preserve">Umtausch -      Quote      Menge      </t>
  </si>
  <si>
    <t>Stamm    Kunden       Quote</t>
  </si>
  <si>
    <t>Hiltes -  Daten - Leistungszahlen</t>
  </si>
  <si>
    <t>ELV</t>
  </si>
  <si>
    <t>Programm - Starter</t>
  </si>
  <si>
    <t>Hiltes</t>
  </si>
  <si>
    <t>Mittelwert</t>
  </si>
  <si>
    <t>:Felder zum ausfüllen</t>
  </si>
  <si>
    <t xml:space="preserve">Achtung hat das Jahr 52 oder 53 KW       </t>
  </si>
  <si>
    <t>klick hier</t>
  </si>
  <si>
    <t xml:space="preserve">KW 's pa          MA </t>
  </si>
  <si>
    <t>bei 53 KW         im Jahr</t>
  </si>
  <si>
    <t>Klick hier</t>
  </si>
  <si>
    <t>Netto         Verdienst</t>
  </si>
  <si>
    <t>Netto      Abzüge</t>
  </si>
  <si>
    <t>Netto -         Bezüge/           Abzüge</t>
  </si>
  <si>
    <t>Auszahlungs           Betrag</t>
  </si>
  <si>
    <t>Statistische Werte:</t>
  </si>
  <si>
    <t>SV-AG-ANTEIL kum.</t>
  </si>
  <si>
    <r>
      <t xml:space="preserve">Trainings Einführungs-Seminar </t>
    </r>
    <r>
      <rPr>
        <sz val="8"/>
        <rFont val="Arial"/>
        <family val="2"/>
      </rPr>
      <t xml:space="preserve"> (1190,- + 175,- + Spesen)</t>
    </r>
  </si>
  <si>
    <t>Verdienst          Bescheinigung</t>
  </si>
  <si>
    <t>Ges.Brutto</t>
  </si>
  <si>
    <t>Feier-        tag</t>
  </si>
  <si>
    <t>Gehalts-    umschlag       GU</t>
  </si>
  <si>
    <t>Mittelwerte &gt;&gt;&gt;</t>
  </si>
  <si>
    <t>Käufe                             pro                                   Bon</t>
  </si>
  <si>
    <r>
      <t xml:space="preserve">Umsatz/Std                  </t>
    </r>
    <r>
      <rPr>
        <sz val="8"/>
        <rFont val="Arial"/>
        <family val="2"/>
      </rPr>
      <t>Anwesenheit</t>
    </r>
  </si>
  <si>
    <t>Gehalts-          umschlag                    GU</t>
  </si>
  <si>
    <t>Rohgewinn                MA aufg.</t>
  </si>
  <si>
    <t xml:space="preserve">  Mittelwert</t>
  </si>
  <si>
    <t>Steuer-Brutto</t>
  </si>
  <si>
    <t xml:space="preserve">Umtausch                   Quote                      Menge      </t>
  </si>
  <si>
    <t>Urlaubs-                            unspruch                               Std./ pa</t>
  </si>
  <si>
    <r>
      <t xml:space="preserve">nicht    </t>
    </r>
    <r>
      <rPr>
        <sz val="10"/>
        <rFont val="Arial"/>
        <family val="2"/>
      </rPr>
      <t>geplant</t>
    </r>
  </si>
  <si>
    <t>Std./ KW                                            MA</t>
  </si>
  <si>
    <t>Tage / Woche</t>
  </si>
  <si>
    <t>Berechnungswert                          OP - Anteil                    Leistungs-berechnung</t>
  </si>
  <si>
    <t>Krank in %</t>
  </si>
  <si>
    <t>JUBI</t>
  </si>
  <si>
    <t>Verdienst                                                                      Bescheinigung</t>
  </si>
  <si>
    <t>Erz.  VW                              aufgl.</t>
  </si>
  <si>
    <t>Käufe                             pro  Bon</t>
  </si>
  <si>
    <t>aufg.</t>
  </si>
  <si>
    <t>Rohgewinn                MA</t>
  </si>
  <si>
    <t>mittelwert</t>
  </si>
  <si>
    <t>Monat                                          MA - BP</t>
  </si>
  <si>
    <t>Monat                                                MA - OP</t>
  </si>
  <si>
    <t>Berechnungswert                          VK - Anteil                    Leistungs-berechnung</t>
  </si>
  <si>
    <t xml:space="preserve">VK  - Anteil                     (Verkauf)        </t>
  </si>
  <si>
    <t xml:space="preserve">OP - Anteil                              (Organisation)          </t>
  </si>
  <si>
    <t>Std.Netto Netto        (./. Urlaub, Krank)</t>
  </si>
  <si>
    <t>Std. Netto                            (./. Urlaub)</t>
  </si>
  <si>
    <t>Kosten BP                      ./. Urlaub Krank                     Std / €</t>
  </si>
  <si>
    <t xml:space="preserve">Kosten BP      ./.Urlaub         </t>
  </si>
  <si>
    <t>Hosen        Quote                         Menge</t>
  </si>
  <si>
    <t>Hosen        Quote                           Menge</t>
  </si>
  <si>
    <t>Hosen                 Quote                              Menge</t>
  </si>
  <si>
    <t>Hochrechnung - Kosten - MA Verkauf (VP) pa</t>
  </si>
  <si>
    <t>Hochrechnung - Kosten                    MA Gesamt (BP) pa bei</t>
  </si>
  <si>
    <t>Feiertag buchen</t>
  </si>
  <si>
    <t xml:space="preserve">Plus Stunden           Kontolle                    buchen               </t>
  </si>
  <si>
    <t>Plan-U         buchen</t>
  </si>
  <si>
    <t>Zeitvergütung                                       Schule / Tag Std.</t>
  </si>
  <si>
    <t>Krank
(Tage)</t>
  </si>
  <si>
    <t>_KAW999934</t>
  </si>
  <si>
    <t>J</t>
  </si>
  <si>
    <t>_KAW999929</t>
  </si>
  <si>
    <t>Jacken Quote Menge</t>
  </si>
  <si>
    <t>Umsatz/Std  Anwesenheit</t>
  </si>
  <si>
    <t>Monats       Saldo       inkl. VJ</t>
  </si>
  <si>
    <t>Geldw.  Vorteil</t>
  </si>
  <si>
    <t>Geldw. Vorteil</t>
  </si>
  <si>
    <t>Käufe pro Bon VJ</t>
  </si>
  <si>
    <t>Jacken Menge</t>
  </si>
  <si>
    <t>Oberteile
"Strick"
Menge</t>
  </si>
  <si>
    <t>Unterteile
"Hosen"
Menge</t>
  </si>
  <si>
    <t>Hosen
Quote VJ</t>
  </si>
  <si>
    <t>Jacken
Quote
VJ</t>
  </si>
  <si>
    <t>HQ
VJ</t>
  </si>
  <si>
    <t>JQ
VJ</t>
  </si>
  <si>
    <t>U/Std.
VJ</t>
  </si>
  <si>
    <t>KpB
VJ</t>
  </si>
  <si>
    <t>Geld
werter
Vorteil</t>
  </si>
  <si>
    <t>Umsatz
Std</t>
  </si>
  <si>
    <t>Umsatz
Std
VJ</t>
  </si>
  <si>
    <t>Monat         IST
VJ</t>
  </si>
  <si>
    <t>Monat             IST        gestemp</t>
  </si>
  <si>
    <t>Monat
IST
VJ</t>
  </si>
  <si>
    <t>Train
ings</t>
  </si>
  <si>
    <t>Hiltes Daten Unterteile</t>
  </si>
  <si>
    <t>Hiltes Daten Oberteile</t>
  </si>
  <si>
    <t>Hiltes Daten Jacken</t>
  </si>
  <si>
    <t>28ec1524-d22e-4e9f-9ff0-a5af73fa1caf</t>
  </si>
  <si>
    <t xml:space="preserve">Hosen     Quote </t>
  </si>
  <si>
    <t>Jacken     Quote</t>
  </si>
  <si>
    <t>MA       Ordner      2016</t>
  </si>
  <si>
    <t>Rosenmontag</t>
  </si>
  <si>
    <t>SA Verkausoffener Sonntag</t>
  </si>
  <si>
    <t xml:space="preserve">Nach sorgfältiger Prüfung erkenne ich durch meine Unterschrift die Zeitabrechnung
(+/- Stunden-Saldo und Urlaubstage)
 bis zum aktuellen Abrechnungszeitraum an. </t>
  </si>
  <si>
    <t>Datum der Prüfung</t>
  </si>
  <si>
    <t xml:space="preserve">Unterschrift </t>
  </si>
  <si>
    <t xml:space="preserve">Langer </t>
  </si>
  <si>
    <t>Silvia</t>
  </si>
  <si>
    <t>2018</t>
  </si>
  <si>
    <t xml:space="preserve">Netzhammer </t>
  </si>
  <si>
    <t>Inventur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</si>
</sst>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0.0"/>
    <numFmt numFmtId="166" formatCode="0.00_ ;[Red]\-0.00\ "/>
    <numFmt numFmtId="167" formatCode="0.000_ ;[Red]\-0.000\ "/>
    <numFmt numFmtId="168" formatCode="0_ ;[Red]\-0\ "/>
    <numFmt numFmtId="169" formatCode="#,##0.00_ ;[Red]\-#,##0.00\ "/>
    <numFmt numFmtId="170" formatCode="yy"/>
    <numFmt numFmtId="171" formatCode="#,##0\ &quot;€&quot;"/>
    <numFmt numFmtId="172" formatCode="0.000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sz val="11"/>
      <color indexed="81"/>
      <name val="Tahoma"/>
      <family val="2"/>
    </font>
    <font>
      <b/>
      <sz val="20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14"/>
      <color indexed="10"/>
      <name val="Tahoma"/>
      <family val="2"/>
    </font>
    <font>
      <u/>
      <sz val="10"/>
      <name val="Arial"/>
      <family val="2"/>
    </font>
    <font>
      <sz val="10"/>
      <color indexed="81"/>
      <name val="Tahoma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gray0625">
        <bgColor indexed="41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indexed="1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indexed="1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indexed="10"/>
      </top>
      <bottom/>
      <diagonal/>
    </border>
    <border>
      <left/>
      <right style="thick">
        <color rgb="FFFF0000"/>
      </right>
      <top style="thick">
        <color indexed="1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121" applyNumberFormat="0" applyFill="0" applyAlignment="0" applyProtection="0"/>
    <xf numFmtId="0" fontId="36" fillId="0" borderId="122" applyNumberFormat="0" applyFill="0" applyAlignment="0" applyProtection="0"/>
    <xf numFmtId="0" fontId="37" fillId="0" borderId="123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1" fillId="29" borderId="124" applyNumberFormat="0" applyAlignment="0" applyProtection="0"/>
    <xf numFmtId="0" fontId="42" fillId="30" borderId="125" applyNumberFormat="0" applyAlignment="0" applyProtection="0"/>
    <xf numFmtId="0" fontId="43" fillId="30" borderId="124" applyNumberFormat="0" applyAlignment="0" applyProtection="0"/>
    <xf numFmtId="0" fontId="44" fillId="0" borderId="126" applyNumberFormat="0" applyFill="0" applyAlignment="0" applyProtection="0"/>
    <xf numFmtId="0" fontId="45" fillId="31" borderId="12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9" applyNumberFormat="0" applyFill="0" applyAlignment="0" applyProtection="0"/>
    <xf numFmtId="0" fontId="49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49" fillId="56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4" fillId="0" borderId="0"/>
    <xf numFmtId="0" fontId="3" fillId="0" borderId="0"/>
    <xf numFmtId="0" fontId="3" fillId="32" borderId="128" applyNumberFormat="0" applyFont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32" borderId="128" applyNumberFormat="0" applyFont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32" borderId="128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2" borderId="128" applyNumberFormat="0" applyFont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128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1" fillId="0" borderId="0"/>
    <xf numFmtId="0" fontId="1" fillId="32" borderId="128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</cellStyleXfs>
  <cellXfs count="966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4" fontId="0" fillId="0" borderId="9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0" fillId="0" borderId="14" xfId="0" applyNumberFormat="1" applyBorder="1" applyAlignment="1">
      <alignment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167" fontId="0" fillId="0" borderId="0" xfId="0" applyNumberFormat="1" applyAlignment="1">
      <alignment horizontal="center" vertical="center" wrapText="1"/>
    </xf>
    <xf numFmtId="4" fontId="6" fillId="0" borderId="0" xfId="0" applyNumberFormat="1" applyFont="1" applyBorder="1" applyAlignment="1">
      <alignment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6" fillId="0" borderId="16" xfId="0" applyNumberFormat="1" applyFont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NumberFormat="1" applyFont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3" fillId="0" borderId="20" xfId="0" applyNumberFormat="1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NumberFormat="1" applyFont="1" applyAlignment="1" applyProtection="1">
      <alignment horizontal="center" vertical="center" wrapText="1"/>
      <protection locked="0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2" fontId="13" fillId="0" borderId="0" xfId="0" applyNumberFormat="1" applyFont="1" applyAlignment="1" applyProtection="1">
      <alignment horizontal="center" vertical="center" wrapText="1"/>
      <protection locked="0"/>
    </xf>
    <xf numFmtId="164" fontId="13" fillId="0" borderId="0" xfId="0" applyNumberFormat="1" applyFont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Alignment="1" applyProtection="1">
      <alignment horizontal="center" vertical="center" wrapText="1"/>
      <protection locked="0"/>
    </xf>
    <xf numFmtId="2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9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30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6" fontId="0" fillId="0" borderId="0" xfId="0" applyNumberFormat="1" applyFill="1" applyAlignment="1" applyProtection="1">
      <alignment horizontal="center" vertical="center" wrapText="1"/>
      <protection locked="0"/>
    </xf>
    <xf numFmtId="4" fontId="0" fillId="4" borderId="22" xfId="0" applyNumberFormat="1" applyFill="1" applyBorder="1" applyAlignment="1">
      <alignment vertical="center" wrapText="1"/>
    </xf>
    <xf numFmtId="2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2" fontId="0" fillId="0" borderId="0" xfId="0" applyNumberForma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>
      <alignment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29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0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22" xfId="0" applyNumberFormat="1" applyFill="1" applyBorder="1" applyAlignment="1">
      <alignment vertical="center" wrapText="1"/>
    </xf>
    <xf numFmtId="4" fontId="0" fillId="0" borderId="36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169" fontId="0" fillId="0" borderId="7" xfId="0" applyNumberFormat="1" applyBorder="1" applyAlignment="1">
      <alignment horizontal="center" vertical="center" wrapText="1"/>
    </xf>
    <xf numFmtId="4" fontId="0" fillId="7" borderId="5" xfId="0" applyNumberFormat="1" applyFill="1" applyBorder="1" applyAlignment="1">
      <alignment horizontal="center" vertical="center" wrapText="1"/>
    </xf>
    <xf numFmtId="2" fontId="0" fillId="7" borderId="6" xfId="0" applyNumberFormat="1" applyFill="1" applyBorder="1" applyAlignment="1" applyProtection="1">
      <alignment horizontal="center" vertical="center" wrapText="1"/>
    </xf>
    <xf numFmtId="2" fontId="0" fillId="7" borderId="5" xfId="0" applyNumberFormat="1" applyFill="1" applyBorder="1" applyAlignment="1" applyProtection="1">
      <alignment horizontal="center" vertical="center" wrapText="1"/>
    </xf>
    <xf numFmtId="165" fontId="0" fillId="7" borderId="5" xfId="0" applyNumberForma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4" fontId="0" fillId="7" borderId="4" xfId="0" applyNumberFormat="1" applyFill="1" applyBorder="1" applyAlignment="1">
      <alignment horizontal="center" vertical="center" wrapText="1"/>
    </xf>
    <xf numFmtId="2" fontId="0" fillId="7" borderId="5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4" fontId="0" fillId="8" borderId="5" xfId="0" applyNumberFormat="1" applyFill="1" applyBorder="1" applyAlignment="1">
      <alignment horizontal="center" vertical="center" wrapText="1"/>
    </xf>
    <xf numFmtId="4" fontId="0" fillId="8" borderId="37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4" fontId="6" fillId="8" borderId="10" xfId="0" applyNumberFormat="1" applyFont="1" applyFill="1" applyBorder="1" applyAlignment="1">
      <alignment horizontal="center" vertical="center" wrapText="1"/>
    </xf>
    <xf numFmtId="4" fontId="0" fillId="3" borderId="10" xfId="0" applyNumberFormat="1" applyFill="1" applyBorder="1" applyAlignment="1" applyProtection="1">
      <alignment vertical="center" wrapText="1"/>
      <protection locked="0"/>
    </xf>
    <xf numFmtId="4" fontId="0" fillId="3" borderId="29" xfId="0" applyNumberFormat="1" applyFill="1" applyBorder="1" applyAlignment="1" applyProtection="1">
      <alignment vertical="center" wrapText="1"/>
      <protection locked="0"/>
    </xf>
    <xf numFmtId="4" fontId="0" fillId="3" borderId="15" xfId="0" applyNumberFormat="1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 wrapText="1"/>
    </xf>
    <xf numFmtId="165" fontId="0" fillId="0" borderId="0" xfId="0" applyNumberFormat="1" applyBorder="1" applyAlignment="1" applyProtection="1">
      <alignment horizontal="center" vertical="center" wrapText="1"/>
    </xf>
    <xf numFmtId="1" fontId="0" fillId="0" borderId="0" xfId="0" applyNumberFormat="1" applyBorder="1" applyAlignment="1" applyProtection="1">
      <alignment horizontal="center" vertical="center" wrapText="1"/>
    </xf>
    <xf numFmtId="49" fontId="0" fillId="0" borderId="34" xfId="0" applyNumberFormat="1" applyBorder="1" applyAlignment="1" applyProtection="1">
      <alignment horizontal="center" vertical="center" wrapText="1"/>
    </xf>
    <xf numFmtId="14" fontId="0" fillId="0" borderId="34" xfId="0" applyNumberForma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49" fontId="0" fillId="0" borderId="12" xfId="0" applyNumberForma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 vertical="center" wrapText="1"/>
    </xf>
    <xf numFmtId="165" fontId="0" fillId="0" borderId="34" xfId="0" applyNumberForma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2" fontId="0" fillId="0" borderId="34" xfId="0" applyNumberFormat="1" applyBorder="1" applyAlignment="1" applyProtection="1">
      <alignment horizontal="center" vertical="center" wrapText="1"/>
    </xf>
    <xf numFmtId="2" fontId="0" fillId="0" borderId="35" xfId="0" applyNumberFormat="1" applyBorder="1" applyAlignment="1" applyProtection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49" fontId="0" fillId="0" borderId="39" xfId="0" applyNumberFormat="1" applyBorder="1" applyAlignment="1" applyProtection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 vertical="center" wrapText="1"/>
    </xf>
    <xf numFmtId="14" fontId="0" fillId="0" borderId="40" xfId="0" applyNumberFormat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center" wrapText="1"/>
    </xf>
    <xf numFmtId="49" fontId="13" fillId="0" borderId="40" xfId="0" applyNumberFormat="1" applyFont="1" applyBorder="1" applyAlignment="1" applyProtection="1">
      <alignment horizontal="center" vertical="center" wrapText="1"/>
    </xf>
    <xf numFmtId="165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1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 wrapText="1"/>
    </xf>
    <xf numFmtId="2" fontId="0" fillId="0" borderId="8" xfId="0" applyNumberFormat="1" applyBorder="1" applyAlignment="1" applyProtection="1">
      <alignment horizontal="center" vertical="center" wrapText="1"/>
    </xf>
    <xf numFmtId="2" fontId="0" fillId="0" borderId="7" xfId="0" applyNumberFormat="1" applyBorder="1" applyAlignment="1" applyProtection="1">
      <alignment horizontal="center" vertical="center" wrapText="1"/>
    </xf>
    <xf numFmtId="49" fontId="0" fillId="0" borderId="30" xfId="0" applyNumberFormat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2" fontId="0" fillId="0" borderId="30" xfId="0" applyNumberForma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8" xfId="0" applyNumberForma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3" borderId="47" xfId="0" applyNumberFormat="1" applyFill="1" applyBorder="1" applyAlignment="1" applyProtection="1">
      <alignment vertical="center" wrapText="1"/>
      <protection locked="0"/>
    </xf>
    <xf numFmtId="4" fontId="0" fillId="3" borderId="48" xfId="0" applyNumberFormat="1" applyFill="1" applyBorder="1" applyAlignment="1" applyProtection="1">
      <alignment vertical="center" wrapText="1"/>
      <protection locked="0"/>
    </xf>
    <xf numFmtId="4" fontId="0" fillId="0" borderId="22" xfId="0" applyNumberFormat="1" applyBorder="1" applyAlignment="1">
      <alignment vertical="center" wrapText="1"/>
    </xf>
    <xf numFmtId="169" fontId="0" fillId="0" borderId="48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7" xfId="0" applyNumberFormat="1" applyFont="1" applyBorder="1" applyAlignment="1" applyProtection="1">
      <alignment horizontal="center" vertical="center" wrapText="1"/>
    </xf>
    <xf numFmtId="2" fontId="6" fillId="10" borderId="12" xfId="0" applyNumberFormat="1" applyFont="1" applyFill="1" applyBorder="1" applyAlignment="1" applyProtection="1">
      <alignment horizontal="center" vertical="center" wrapText="1"/>
    </xf>
    <xf numFmtId="165" fontId="6" fillId="10" borderId="45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 applyProtection="1">
      <alignment horizontal="center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165" fontId="0" fillId="0" borderId="20" xfId="0" applyNumberForma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0" applyNumberFormat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2" fontId="18" fillId="0" borderId="5" xfId="0" applyNumberFormat="1" applyFont="1" applyBorder="1" applyAlignment="1" applyProtection="1">
      <alignment horizontal="center" vertical="center" wrapText="1"/>
    </xf>
    <xf numFmtId="2" fontId="18" fillId="0" borderId="6" xfId="0" applyNumberFormat="1" applyFont="1" applyBorder="1" applyAlignment="1" applyProtection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0" fillId="11" borderId="5" xfId="0" applyFill="1" applyBorder="1" applyAlignment="1" applyProtection="1">
      <alignment horizontal="center" vertical="center" wrapText="1"/>
    </xf>
    <xf numFmtId="0" fontId="13" fillId="11" borderId="5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9" fontId="0" fillId="3" borderId="8" xfId="0" applyNumberFormat="1" applyFill="1" applyBorder="1" applyAlignment="1" applyProtection="1">
      <alignment horizontal="center" vertical="center" wrapText="1"/>
      <protection locked="0"/>
    </xf>
    <xf numFmtId="9" fontId="0" fillId="0" borderId="3" xfId="0" applyNumberFormat="1" applyBorder="1" applyAlignment="1" applyProtection="1">
      <alignment horizontal="center" vertical="center" wrapText="1"/>
    </xf>
    <xf numFmtId="2" fontId="6" fillId="0" borderId="3" xfId="0" applyNumberFormat="1" applyFont="1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5" fillId="0" borderId="3" xfId="1" applyNumberFormat="1" applyBorder="1" applyAlignment="1" applyProtection="1">
      <alignment horizontal="center" vertical="center" wrapText="1"/>
      <protection locked="0"/>
    </xf>
    <xf numFmtId="0" fontId="5" fillId="0" borderId="3" xfId="1" applyBorder="1" applyAlignment="1" applyProtection="1">
      <alignment horizontal="center" vertical="center" wrapText="1"/>
      <protection locked="0"/>
    </xf>
    <xf numFmtId="0" fontId="0" fillId="3" borderId="7" xfId="0" applyNumberFormat="1" applyFill="1" applyBorder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horizontal="center" vertical="center" wrapText="1"/>
    </xf>
    <xf numFmtId="0" fontId="0" fillId="3" borderId="9" xfId="0" applyFill="1" applyBorder="1" applyAlignment="1" applyProtection="1">
      <alignment vertical="center" wrapText="1"/>
      <protection locked="0"/>
    </xf>
    <xf numFmtId="2" fontId="0" fillId="0" borderId="14" xfId="0" applyNumberFormat="1" applyBorder="1" applyAlignment="1">
      <alignment vertical="center" wrapText="1"/>
    </xf>
    <xf numFmtId="10" fontId="0" fillId="0" borderId="0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>
      <alignment vertical="center" wrapText="1"/>
    </xf>
    <xf numFmtId="0" fontId="26" fillId="0" borderId="0" xfId="0" applyFont="1" applyAlignment="1" applyProtection="1">
      <alignment horizontal="center" vertical="center" wrapText="1"/>
    </xf>
    <xf numFmtId="171" fontId="0" fillId="0" borderId="34" xfId="0" applyNumberFormat="1" applyFill="1" applyBorder="1" applyAlignment="1" applyProtection="1">
      <alignment horizontal="center" vertical="center" wrapText="1"/>
    </xf>
    <xf numFmtId="171" fontId="0" fillId="0" borderId="1" xfId="0" applyNumberFormat="1" applyFill="1" applyBorder="1" applyAlignment="1" applyProtection="1">
      <alignment horizontal="center" vertical="center" wrapText="1"/>
    </xf>
    <xf numFmtId="171" fontId="0" fillId="0" borderId="40" xfId="0" applyNumberFormat="1" applyFill="1" applyBorder="1" applyAlignment="1" applyProtection="1">
      <alignment horizontal="center" vertical="center" wrapText="1"/>
    </xf>
    <xf numFmtId="171" fontId="6" fillId="10" borderId="12" xfId="0" applyNumberFormat="1" applyFont="1" applyFill="1" applyBorder="1" applyAlignment="1" applyProtection="1">
      <alignment horizontal="center" vertical="center" wrapText="1"/>
    </xf>
    <xf numFmtId="49" fontId="0" fillId="0" borderId="36" xfId="0" applyNumberFormat="1" applyBorder="1" applyAlignment="1" applyProtection="1">
      <alignment horizontal="center" vertical="center" wrapText="1"/>
    </xf>
    <xf numFmtId="4" fontId="0" fillId="4" borderId="1" xfId="0" applyNumberFormat="1" applyFill="1" applyBorder="1" applyAlignment="1" applyProtection="1">
      <alignment vertical="center" wrapText="1"/>
      <protection locked="0"/>
    </xf>
    <xf numFmtId="4" fontId="0" fillId="4" borderId="10" xfId="0" applyNumberFormat="1" applyFill="1" applyBorder="1" applyAlignment="1" applyProtection="1">
      <alignment vertical="center"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4" fontId="0" fillId="4" borderId="29" xfId="0" applyNumberFormat="1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 applyProtection="1">
      <alignment horizontal="center" vertical="center" wrapText="1"/>
      <protection locked="0"/>
    </xf>
    <xf numFmtId="4" fontId="0" fillId="4" borderId="3" xfId="0" applyNumberFormat="1" applyFill="1" applyBorder="1" applyAlignment="1" applyProtection="1">
      <alignment vertical="center" wrapText="1"/>
      <protection locked="0"/>
    </xf>
    <xf numFmtId="4" fontId="0" fillId="4" borderId="50" xfId="0" applyNumberFormat="1" applyFill="1" applyBorder="1" applyAlignment="1" applyProtection="1">
      <alignment vertical="center" wrapText="1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4" fontId="0" fillId="4" borderId="8" xfId="0" applyNumberFormat="1" applyFill="1" applyBorder="1" applyAlignment="1" applyProtection="1">
      <alignment vertical="center" wrapText="1"/>
      <protection locked="0"/>
    </xf>
    <xf numFmtId="9" fontId="0" fillId="4" borderId="3" xfId="0" applyNumberFormat="1" applyFill="1" applyBorder="1" applyAlignment="1" applyProtection="1">
      <alignment horizontal="center" vertical="center" wrapText="1"/>
      <protection locked="0"/>
    </xf>
    <xf numFmtId="4" fontId="0" fillId="4" borderId="47" xfId="0" applyNumberFormat="1" applyFill="1" applyBorder="1" applyAlignment="1" applyProtection="1">
      <alignment vertical="center" wrapText="1"/>
      <protection locked="0"/>
    </xf>
    <xf numFmtId="4" fontId="0" fillId="4" borderId="48" xfId="0" applyNumberFormat="1" applyFill="1" applyBorder="1" applyAlignment="1" applyProtection="1">
      <alignment vertical="center" wrapText="1"/>
      <protection locked="0"/>
    </xf>
    <xf numFmtId="0" fontId="0" fillId="0" borderId="51" xfId="0" applyBorder="1" applyAlignment="1">
      <alignment vertical="center" wrapText="1"/>
    </xf>
    <xf numFmtId="171" fontId="0" fillId="0" borderId="3" xfId="0" applyNumberFormat="1" applyBorder="1" applyAlignment="1">
      <alignment horizontal="center" vertical="center" wrapText="1"/>
    </xf>
    <xf numFmtId="171" fontId="0" fillId="0" borderId="7" xfId="0" applyNumberFormat="1" applyBorder="1" applyAlignment="1">
      <alignment horizontal="center" vertical="center" wrapText="1"/>
    </xf>
    <xf numFmtId="171" fontId="0" fillId="0" borderId="50" xfId="0" applyNumberForma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2" fontId="0" fillId="3" borderId="45" xfId="0" applyNumberFormat="1" applyFill="1" applyBorder="1" applyAlignment="1" applyProtection="1">
      <alignment horizontal="center" vertical="center" wrapText="1"/>
      <protection locked="0"/>
    </xf>
    <xf numFmtId="0" fontId="0" fillId="0" borderId="45" xfId="0" applyNumberFormat="1" applyFill="1" applyBorder="1" applyAlignment="1" applyProtection="1">
      <alignment horizontal="center" vertical="center" wrapText="1"/>
    </xf>
    <xf numFmtId="2" fontId="6" fillId="0" borderId="45" xfId="0" applyNumberFormat="1" applyFont="1" applyBorder="1" applyAlignment="1" applyProtection="1">
      <alignment horizontal="center" vertical="center" wrapText="1"/>
    </xf>
    <xf numFmtId="1" fontId="0" fillId="0" borderId="52" xfId="0" applyNumberForma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8" xfId="0" applyNumberFormat="1" applyFont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</xf>
    <xf numFmtId="4" fontId="6" fillId="0" borderId="22" xfId="0" applyNumberFormat="1" applyFont="1" applyBorder="1" applyAlignment="1" applyProtection="1">
      <alignment vertical="center" wrapText="1"/>
    </xf>
    <xf numFmtId="165" fontId="6" fillId="10" borderId="1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0" fontId="0" fillId="0" borderId="0" xfId="0" applyNumberFormat="1" applyAlignment="1" applyProtection="1">
      <alignment horizontal="center" vertical="center" wrapText="1"/>
    </xf>
    <xf numFmtId="4" fontId="0" fillId="7" borderId="4" xfId="0" applyNumberFormat="1" applyFill="1" applyBorder="1" applyAlignment="1" applyProtection="1">
      <alignment horizontal="center" vertical="center" wrapText="1"/>
    </xf>
    <xf numFmtId="1" fontId="0" fillId="7" borderId="5" xfId="0" applyNumberFormat="1" applyFill="1" applyBorder="1" applyAlignment="1" applyProtection="1">
      <alignment horizontal="center" vertical="center" wrapText="1"/>
    </xf>
    <xf numFmtId="165" fontId="0" fillId="7" borderId="5" xfId="0" applyNumberFormat="1" applyFill="1" applyBorder="1" applyAlignment="1" applyProtection="1">
      <alignment horizontal="center" vertical="center" wrapText="1"/>
    </xf>
    <xf numFmtId="4" fontId="0" fillId="7" borderId="5" xfId="0" applyNumberFormat="1" applyFill="1" applyBorder="1" applyAlignment="1" applyProtection="1">
      <alignment horizontal="center" vertical="center" wrapText="1"/>
    </xf>
    <xf numFmtId="4" fontId="0" fillId="0" borderId="29" xfId="0" applyNumberForma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4" fontId="6" fillId="0" borderId="8" xfId="0" applyNumberFormat="1" applyFont="1" applyBorder="1" applyAlignment="1" applyProtection="1">
      <alignment horizontal="center" vertical="center" wrapText="1"/>
    </xf>
    <xf numFmtId="0" fontId="0" fillId="8" borderId="37" xfId="0" applyFill="1" applyBorder="1" applyAlignment="1" applyProtection="1">
      <alignment vertical="center" wrapText="1"/>
    </xf>
    <xf numFmtId="4" fontId="0" fillId="8" borderId="5" xfId="0" applyNumberFormat="1" applyFill="1" applyBorder="1" applyAlignment="1" applyProtection="1">
      <alignment horizontal="center" vertical="center" wrapText="1"/>
    </xf>
    <xf numFmtId="4" fontId="0" fillId="8" borderId="6" xfId="0" applyNumberFormat="1" applyFill="1" applyBorder="1" applyAlignment="1" applyProtection="1">
      <alignment horizontal="center" vertical="center" wrapText="1"/>
    </xf>
    <xf numFmtId="9" fontId="0" fillId="0" borderId="10" xfId="0" applyNumberFormat="1" applyBorder="1" applyAlignment="1" applyProtection="1">
      <alignment horizontal="center" vertical="center" wrapText="1"/>
    </xf>
    <xf numFmtId="4" fontId="0" fillId="0" borderId="9" xfId="0" applyNumberForma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center" vertical="center" wrapText="1"/>
    </xf>
    <xf numFmtId="167" fontId="4" fillId="0" borderId="11" xfId="0" applyNumberFormat="1" applyFont="1" applyFill="1" applyBorder="1" applyAlignment="1" applyProtection="1">
      <alignment horizontal="center" vertical="center" wrapText="1"/>
    </xf>
    <xf numFmtId="165" fontId="0" fillId="0" borderId="12" xfId="0" applyNumberFormat="1" applyBorder="1" applyAlignment="1" applyProtection="1">
      <alignment horizontal="center" vertical="center" wrapText="1"/>
    </xf>
    <xf numFmtId="2" fontId="0" fillId="9" borderId="12" xfId="0" applyNumberFormat="1" applyFill="1" applyBorder="1" applyAlignment="1" applyProtection="1">
      <alignment horizontal="center" vertical="center" wrapText="1"/>
    </xf>
    <xf numFmtId="1" fontId="0" fillId="0" borderId="19" xfId="0" applyNumberForma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2" fontId="0" fillId="0" borderId="46" xfId="0" applyNumberFormat="1" applyBorder="1" applyAlignment="1" applyProtection="1">
      <alignment horizontal="center" vertical="center" wrapText="1"/>
    </xf>
    <xf numFmtId="2" fontId="0" fillId="0" borderId="5" xfId="0" applyNumberFormat="1" applyBorder="1" applyAlignment="1" applyProtection="1">
      <alignment horizontal="center" vertical="center" wrapText="1"/>
    </xf>
    <xf numFmtId="2" fontId="0" fillId="0" borderId="37" xfId="0" applyNumberForma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2" fontId="0" fillId="0" borderId="47" xfId="0" applyNumberFormat="1" applyBorder="1" applyAlignment="1" applyProtection="1">
      <alignment horizontal="center" vertical="center" wrapText="1"/>
    </xf>
    <xf numFmtId="2" fontId="0" fillId="0" borderId="29" xfId="0" applyNumberFormat="1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2" fontId="0" fillId="0" borderId="48" xfId="0" applyNumberFormat="1" applyBorder="1" applyAlignment="1" applyProtection="1">
      <alignment horizontal="center" vertical="center" wrapText="1"/>
    </xf>
    <xf numFmtId="2" fontId="0" fillId="0" borderId="50" xfId="0" applyNumberForma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171" fontId="0" fillId="0" borderId="12" xfId="0" applyNumberFormat="1" applyBorder="1" applyAlignment="1" applyProtection="1">
      <alignment horizontal="center" vertical="center" wrapText="1"/>
    </xf>
    <xf numFmtId="165" fontId="0" fillId="0" borderId="14" xfId="0" applyNumberFormat="1" applyBorder="1" applyAlignment="1" applyProtection="1">
      <alignment horizontal="center" vertical="center" wrapText="1"/>
    </xf>
    <xf numFmtId="166" fontId="0" fillId="0" borderId="0" xfId="0" applyNumberFormat="1" applyFill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167" fontId="0" fillId="0" borderId="37" xfId="0" applyNumberFormat="1" applyBorder="1" applyAlignment="1" applyProtection="1">
      <alignment horizontal="center" vertical="center" wrapText="1"/>
    </xf>
    <xf numFmtId="166" fontId="0" fillId="0" borderId="4" xfId="0" applyNumberFormat="1" applyBorder="1" applyAlignment="1" applyProtection="1">
      <alignment horizontal="center" vertical="center" wrapText="1"/>
    </xf>
    <xf numFmtId="166" fontId="6" fillId="0" borderId="5" xfId="0" applyNumberFormat="1" applyFont="1" applyBorder="1" applyAlignment="1" applyProtection="1">
      <alignment horizontal="center" vertical="center" wrapText="1"/>
    </xf>
    <xf numFmtId="166" fontId="0" fillId="0" borderId="5" xfId="0" applyNumberFormat="1" applyFill="1" applyBorder="1" applyAlignment="1" applyProtection="1">
      <alignment horizontal="center"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</xf>
    <xf numFmtId="168" fontId="0" fillId="0" borderId="50" xfId="0" applyNumberFormat="1" applyBorder="1" applyAlignment="1" applyProtection="1">
      <alignment horizontal="center" vertical="center" wrapText="1"/>
    </xf>
    <xf numFmtId="166" fontId="0" fillId="0" borderId="8" xfId="0" applyNumberFormat="1" applyBorder="1" applyAlignment="1" applyProtection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vertical="center" wrapText="1"/>
    </xf>
    <xf numFmtId="166" fontId="0" fillId="0" borderId="3" xfId="0" applyNumberForma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2" fontId="0" fillId="0" borderId="20" xfId="0" applyNumberFormat="1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167" fontId="0" fillId="0" borderId="0" xfId="0" applyNumberFormat="1" applyAlignment="1" applyProtection="1">
      <alignment horizontal="center" vertical="center" wrapText="1"/>
    </xf>
    <xf numFmtId="166" fontId="0" fillId="0" borderId="0" xfId="0" applyNumberFormat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vertical="center" wrapText="1"/>
    </xf>
    <xf numFmtId="164" fontId="0" fillId="0" borderId="0" xfId="0" applyNumberFormat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vertical="center" wrapText="1"/>
    </xf>
    <xf numFmtId="171" fontId="6" fillId="0" borderId="8" xfId="0" applyNumberFormat="1" applyFont="1" applyBorder="1" applyAlignment="1" applyProtection="1">
      <alignment horizontal="center" vertical="center" wrapText="1"/>
    </xf>
    <xf numFmtId="171" fontId="6" fillId="0" borderId="3" xfId="0" applyNumberFormat="1" applyFont="1" applyBorder="1" applyAlignment="1" applyProtection="1">
      <alignment horizontal="center" vertical="center" wrapText="1"/>
    </xf>
    <xf numFmtId="171" fontId="6" fillId="0" borderId="50" xfId="0" applyNumberFormat="1" applyFont="1" applyBorder="1" applyAlignment="1" applyProtection="1">
      <alignment horizontal="center" vertical="center" wrapText="1"/>
    </xf>
    <xf numFmtId="171" fontId="6" fillId="0" borderId="7" xfId="0" applyNumberFormat="1" applyFont="1" applyBorder="1" applyAlignment="1" applyProtection="1">
      <alignment horizontal="center" vertical="center" wrapText="1"/>
    </xf>
    <xf numFmtId="0" fontId="6" fillId="0" borderId="8" xfId="0" applyNumberFormat="1" applyFont="1" applyBorder="1" applyAlignment="1" applyProtection="1">
      <alignment horizontal="center" vertical="center" wrapText="1"/>
    </xf>
    <xf numFmtId="10" fontId="6" fillId="0" borderId="7" xfId="0" applyNumberFormat="1" applyFont="1" applyBorder="1" applyAlignment="1" applyProtection="1">
      <alignment horizontal="center" vertical="center" wrapText="1"/>
    </xf>
    <xf numFmtId="165" fontId="6" fillId="0" borderId="12" xfId="0" applyNumberFormat="1" applyFont="1" applyBorder="1" applyAlignment="1" applyProtection="1">
      <alignment horizontal="center" vertical="center" wrapText="1"/>
    </xf>
    <xf numFmtId="2" fontId="6" fillId="9" borderId="12" xfId="0" applyNumberFormat="1" applyFont="1" applyFill="1" applyBorder="1" applyAlignment="1" applyProtection="1">
      <alignment horizontal="center" vertical="center" wrapText="1"/>
    </xf>
    <xf numFmtId="171" fontId="6" fillId="0" borderId="12" xfId="0" applyNumberFormat="1" applyFont="1" applyBorder="1" applyAlignment="1" applyProtection="1">
      <alignment horizontal="center" vertical="center" wrapText="1"/>
    </xf>
    <xf numFmtId="165" fontId="6" fillId="9" borderId="12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Border="1" applyAlignment="1" applyProtection="1">
      <alignment horizontal="center" vertical="center" wrapText="1"/>
    </xf>
    <xf numFmtId="171" fontId="6" fillId="9" borderId="12" xfId="0" applyNumberFormat="1" applyFont="1" applyFill="1" applyBorder="1" applyAlignment="1" applyProtection="1">
      <alignment horizontal="center" vertical="center" wrapText="1"/>
    </xf>
    <xf numFmtId="165" fontId="6" fillId="0" borderId="13" xfId="0" applyNumberFormat="1" applyFont="1" applyBorder="1" applyAlignment="1" applyProtection="1">
      <alignment horizontal="center" vertical="center" wrapText="1"/>
    </xf>
    <xf numFmtId="171" fontId="6" fillId="0" borderId="11" xfId="0" applyNumberFormat="1" applyFont="1" applyBorder="1" applyAlignment="1" applyProtection="1">
      <alignment horizontal="center" vertical="center" wrapText="1"/>
    </xf>
    <xf numFmtId="2" fontId="0" fillId="0" borderId="54" xfId="0" applyNumberFormat="1" applyFill="1" applyBorder="1" applyAlignment="1" applyProtection="1">
      <alignment horizontal="center" vertical="center" wrapText="1"/>
    </xf>
    <xf numFmtId="170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46" xfId="0" applyNumberFormat="1" applyFont="1" applyBorder="1" applyAlignment="1" applyProtection="1">
      <alignment horizontal="center" vertical="center" wrapText="1"/>
    </xf>
    <xf numFmtId="0" fontId="28" fillId="0" borderId="0" xfId="0" applyFont="1" applyAlignment="1">
      <alignment vertical="center"/>
    </xf>
    <xf numFmtId="14" fontId="28" fillId="0" borderId="0" xfId="0" applyNumberFormat="1" applyFont="1" applyAlignment="1">
      <alignment vertical="center"/>
    </xf>
    <xf numFmtId="0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4" fillId="12" borderId="12" xfId="0" applyNumberFormat="1" applyFont="1" applyFill="1" applyBorder="1" applyAlignment="1" applyProtection="1">
      <alignment horizontal="center" vertical="center" wrapText="1"/>
    </xf>
    <xf numFmtId="0" fontId="6" fillId="12" borderId="11" xfId="0" applyNumberFormat="1" applyFont="1" applyFill="1" applyBorder="1" applyAlignment="1" applyProtection="1">
      <alignment horizontal="center" vertical="center" wrapText="1"/>
    </xf>
    <xf numFmtId="0" fontId="6" fillId="12" borderId="14" xfId="0" applyNumberFormat="1" applyFont="1" applyFill="1" applyBorder="1" applyAlignment="1" applyProtection="1">
      <alignment horizontal="center" vertical="center" wrapText="1"/>
    </xf>
    <xf numFmtId="0" fontId="6" fillId="12" borderId="22" xfId="0" applyFont="1" applyFill="1" applyBorder="1" applyAlignment="1" applyProtection="1">
      <alignment horizontal="center" vertical="center" textRotation="90" wrapText="1"/>
    </xf>
    <xf numFmtId="0" fontId="6" fillId="12" borderId="22" xfId="0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0" fontId="6" fillId="16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16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16" borderId="6" xfId="0" applyNumberFormat="1" applyFont="1" applyFill="1" applyBorder="1" applyAlignment="1" applyProtection="1">
      <alignment horizontal="center" vertical="center" wrapText="1"/>
    </xf>
    <xf numFmtId="0" fontId="6" fillId="16" borderId="29" xfId="0" applyNumberFormat="1" applyFont="1" applyFill="1" applyBorder="1" applyAlignment="1" applyProtection="1">
      <alignment horizontal="center" vertical="center" wrapText="1"/>
      <protection locked="0"/>
    </xf>
    <xf numFmtId="164" fontId="6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16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23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30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24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29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17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17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Border="1" applyAlignment="1" applyProtection="1">
      <alignment horizontal="center" vertical="center" wrapText="1"/>
      <protection locked="0"/>
    </xf>
    <xf numFmtId="166" fontId="31" fillId="0" borderId="12" xfId="0" applyNumberFormat="1" applyFont="1" applyBorder="1" applyAlignment="1" applyProtection="1">
      <alignment horizontal="center" vertical="center" wrapText="1"/>
    </xf>
    <xf numFmtId="166" fontId="31" fillId="11" borderId="12" xfId="0" applyNumberFormat="1" applyFont="1" applyFill="1" applyBorder="1" applyAlignment="1" applyProtection="1">
      <alignment horizontal="center" vertical="center" wrapText="1"/>
    </xf>
    <xf numFmtId="166" fontId="31" fillId="0" borderId="14" xfId="0" applyNumberFormat="1" applyFont="1" applyFill="1" applyBorder="1" applyAlignment="1" applyProtection="1">
      <alignment horizontal="center" vertical="center" wrapText="1"/>
    </xf>
    <xf numFmtId="1" fontId="31" fillId="0" borderId="11" xfId="0" applyNumberFormat="1" applyFont="1" applyBorder="1" applyAlignment="1" applyProtection="1">
      <alignment horizontal="center" vertical="center" wrapText="1"/>
    </xf>
    <xf numFmtId="1" fontId="31" fillId="0" borderId="12" xfId="0" applyNumberFormat="1" applyFont="1" applyBorder="1" applyAlignment="1" applyProtection="1">
      <alignment horizontal="center" vertical="center" wrapText="1"/>
    </xf>
    <xf numFmtId="3" fontId="31" fillId="0" borderId="12" xfId="0" applyNumberFormat="1" applyFont="1" applyBorder="1" applyAlignment="1" applyProtection="1">
      <alignment horizontal="center" vertical="center" wrapText="1"/>
    </xf>
    <xf numFmtId="165" fontId="31" fillId="0" borderId="12" xfId="0" applyNumberFormat="1" applyFont="1" applyBorder="1" applyAlignment="1" applyProtection="1">
      <alignment horizontal="center" vertical="center" wrapText="1"/>
    </xf>
    <xf numFmtId="2" fontId="31" fillId="9" borderId="12" xfId="0" applyNumberFormat="1" applyFont="1" applyFill="1" applyBorder="1" applyAlignment="1" applyProtection="1">
      <alignment horizontal="center" vertical="center" wrapText="1"/>
    </xf>
    <xf numFmtId="165" fontId="31" fillId="9" borderId="12" xfId="0" applyNumberFormat="1" applyFont="1" applyFill="1" applyBorder="1" applyAlignment="1" applyProtection="1">
      <alignment horizontal="center" vertical="center" wrapText="1"/>
    </xf>
    <xf numFmtId="165" fontId="31" fillId="13" borderId="12" xfId="0" applyNumberFormat="1" applyFont="1" applyFill="1" applyBorder="1" applyAlignment="1" applyProtection="1">
      <alignment horizontal="center" vertical="center" wrapText="1"/>
    </xf>
    <xf numFmtId="165" fontId="31" fillId="0" borderId="13" xfId="0" applyNumberFormat="1" applyFont="1" applyBorder="1" applyAlignment="1" applyProtection="1">
      <alignment horizontal="center" vertical="center" wrapText="1"/>
    </xf>
    <xf numFmtId="171" fontId="31" fillId="9" borderId="12" xfId="0" applyNumberFormat="1" applyFont="1" applyFill="1" applyBorder="1" applyAlignment="1" applyProtection="1">
      <alignment horizontal="center" vertical="center" wrapText="1"/>
    </xf>
    <xf numFmtId="1" fontId="31" fillId="0" borderId="14" xfId="0" applyNumberFormat="1" applyFont="1" applyBorder="1" applyAlignment="1" applyProtection="1">
      <alignment horizontal="center" vertical="center" wrapText="1"/>
    </xf>
    <xf numFmtId="1" fontId="31" fillId="0" borderId="22" xfId="0" applyNumberFormat="1" applyFont="1" applyFill="1" applyBorder="1" applyAlignment="1" applyProtection="1">
      <alignment horizontal="center" vertical="center" wrapText="1"/>
    </xf>
    <xf numFmtId="1" fontId="31" fillId="0" borderId="19" xfId="0" applyNumberFormat="1" applyFont="1" applyBorder="1" applyAlignment="1" applyProtection="1">
      <alignment horizontal="center" vertical="center" wrapText="1"/>
    </xf>
    <xf numFmtId="165" fontId="6" fillId="0" borderId="59" xfId="0" applyNumberFormat="1" applyFont="1" applyBorder="1" applyAlignment="1" applyProtection="1">
      <alignment horizontal="center" vertical="center" wrapText="1"/>
    </xf>
    <xf numFmtId="1" fontId="31" fillId="0" borderId="13" xfId="0" applyNumberFormat="1" applyFont="1" applyBorder="1" applyAlignment="1" applyProtection="1">
      <alignment horizontal="center" vertical="center" wrapText="1"/>
    </xf>
    <xf numFmtId="2" fontId="13" fillId="0" borderId="59" xfId="0" applyNumberFormat="1" applyFont="1" applyFill="1" applyBorder="1" applyAlignment="1" applyProtection="1">
      <alignment horizontal="center" vertical="center" wrapText="1"/>
    </xf>
    <xf numFmtId="2" fontId="13" fillId="0" borderId="38" xfId="0" applyNumberFormat="1" applyFont="1" applyFill="1" applyBorder="1" applyAlignment="1" applyProtection="1">
      <alignment horizontal="center" vertical="center" wrapText="1"/>
    </xf>
    <xf numFmtId="1" fontId="6" fillId="0" borderId="45" xfId="0" applyNumberFormat="1" applyFont="1" applyBorder="1" applyAlignment="1" applyProtection="1">
      <alignment horizontal="center" vertical="center" wrapText="1"/>
    </xf>
    <xf numFmtId="1" fontId="1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10" borderId="16" xfId="0" applyNumberFormat="1" applyFont="1" applyFill="1" applyBorder="1" applyAlignment="1" applyProtection="1">
      <alignment horizontal="center" vertical="center" wrapText="1"/>
    </xf>
    <xf numFmtId="14" fontId="0" fillId="0" borderId="75" xfId="0" applyNumberFormat="1" applyBorder="1" applyAlignment="1" applyProtection="1">
      <alignment horizontal="center" vertical="center" wrapText="1"/>
    </xf>
    <xf numFmtId="14" fontId="0" fillId="0" borderId="10" xfId="0" applyNumberFormat="1" applyBorder="1" applyAlignment="1" applyProtection="1">
      <alignment horizontal="center" vertical="center" wrapText="1"/>
    </xf>
    <xf numFmtId="0" fontId="0" fillId="0" borderId="78" xfId="0" applyBorder="1" applyAlignment="1" applyProtection="1">
      <alignment horizontal="center" vertical="center" wrapText="1"/>
    </xf>
    <xf numFmtId="0" fontId="0" fillId="0" borderId="79" xfId="0" applyBorder="1" applyAlignment="1" applyProtection="1">
      <alignment horizontal="center" vertical="center" wrapText="1"/>
    </xf>
    <xf numFmtId="0" fontId="0" fillId="0" borderId="80" xfId="0" applyBorder="1" applyAlignment="1" applyProtection="1">
      <alignment horizontal="center" vertical="center" wrapText="1"/>
    </xf>
    <xf numFmtId="1" fontId="13" fillId="3" borderId="84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86" xfId="0" applyNumberFormat="1" applyFont="1" applyFill="1" applyBorder="1" applyAlignment="1" applyProtection="1">
      <alignment horizontal="center" vertical="center" wrapText="1"/>
    </xf>
    <xf numFmtId="0" fontId="0" fillId="0" borderId="87" xfId="0" applyBorder="1" applyAlignment="1" applyProtection="1">
      <alignment horizontal="center" vertical="center" wrapText="1"/>
    </xf>
    <xf numFmtId="1" fontId="0" fillId="0" borderId="88" xfId="0" applyNumberFormat="1" applyBorder="1" applyAlignment="1" applyProtection="1">
      <alignment horizontal="center" vertical="center" wrapText="1"/>
    </xf>
    <xf numFmtId="3" fontId="13" fillId="3" borderId="9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99" xfId="0" applyNumberFormat="1" applyFont="1" applyBorder="1" applyAlignment="1" applyProtection="1">
      <alignment horizontal="center" vertical="center" wrapText="1"/>
    </xf>
    <xf numFmtId="1" fontId="0" fillId="0" borderId="96" xfId="0" applyNumberFormat="1" applyBorder="1" applyAlignment="1" applyProtection="1">
      <alignment horizontal="center" vertical="center" wrapText="1"/>
    </xf>
    <xf numFmtId="1" fontId="6" fillId="10" borderId="102" xfId="0" applyNumberFormat="1" applyFont="1" applyFill="1" applyBorder="1" applyAlignment="1" applyProtection="1">
      <alignment horizontal="center" vertical="center" wrapText="1"/>
    </xf>
    <xf numFmtId="1" fontId="0" fillId="0" borderId="103" xfId="0" applyNumberFormat="1" applyBorder="1" applyAlignment="1" applyProtection="1">
      <alignment horizontal="center" vertical="center" wrapText="1"/>
    </xf>
    <xf numFmtId="3" fontId="13" fillId="3" borderId="11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11" xfId="0" applyNumberFormat="1" applyFont="1" applyBorder="1" applyAlignment="1" applyProtection="1">
      <alignment horizontal="center" vertical="center" wrapText="1"/>
    </xf>
    <xf numFmtId="1" fontId="0" fillId="0" borderId="107" xfId="0" applyNumberFormat="1" applyBorder="1" applyAlignment="1" applyProtection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3" fillId="0" borderId="100" xfId="0" applyFont="1" applyBorder="1" applyAlignment="1" applyProtection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19" borderId="38" xfId="0" applyNumberFormat="1" applyFont="1" applyFill="1" applyBorder="1" applyAlignment="1" applyProtection="1">
      <alignment horizontal="center" vertical="center" wrapText="1"/>
    </xf>
    <xf numFmtId="165" fontId="0" fillId="19" borderId="34" xfId="0" applyNumberFormat="1" applyFill="1" applyBorder="1" applyAlignment="1" applyProtection="1">
      <alignment horizontal="center" vertical="center" wrapText="1"/>
    </xf>
    <xf numFmtId="1" fontId="5" fillId="0" borderId="0" xfId="1" applyNumberFormat="1" applyFill="1" applyBorder="1" applyAlignment="1" applyProtection="1">
      <alignment horizontal="center" vertical="center" wrapText="1"/>
      <protection locked="0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2" fontId="0" fillId="19" borderId="38" xfId="0" applyNumberFormat="1" applyFill="1" applyBorder="1" applyAlignment="1" applyProtection="1">
      <alignment horizontal="center" vertical="center" wrapText="1"/>
    </xf>
    <xf numFmtId="2" fontId="0" fillId="19" borderId="34" xfId="0" applyNumberFormat="1" applyFill="1" applyBorder="1" applyAlignment="1" applyProtection="1">
      <alignment horizontal="center" vertical="center" wrapText="1"/>
    </xf>
    <xf numFmtId="2" fontId="0" fillId="19" borderId="1" xfId="0" applyNumberFormat="1" applyFill="1" applyBorder="1" applyAlignment="1" applyProtection="1">
      <alignment horizontal="center" vertical="center" wrapText="1"/>
    </xf>
    <xf numFmtId="2" fontId="0" fillId="19" borderId="40" xfId="0" applyNumberFormat="1" applyFill="1" applyBorder="1" applyAlignment="1" applyProtection="1">
      <alignment horizontal="center" vertical="center" wrapText="1"/>
    </xf>
    <xf numFmtId="2" fontId="6" fillId="19" borderId="12" xfId="0" applyNumberFormat="1" applyFont="1" applyFill="1" applyBorder="1" applyAlignment="1" applyProtection="1">
      <alignment horizontal="center" vertical="center" wrapText="1"/>
    </xf>
    <xf numFmtId="165" fontId="6" fillId="20" borderId="16" xfId="0" applyNumberFormat="1" applyFont="1" applyFill="1" applyBorder="1" applyAlignment="1" applyProtection="1">
      <alignment horizontal="center" vertical="center" wrapText="1"/>
    </xf>
    <xf numFmtId="2" fontId="13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</xf>
    <xf numFmtId="4" fontId="0" fillId="0" borderId="34" xfId="0" applyNumberFormat="1" applyBorder="1" applyAlignment="1" applyProtection="1">
      <alignment horizontal="center" vertical="center" wrapText="1"/>
    </xf>
    <xf numFmtId="1" fontId="13" fillId="3" borderId="83" xfId="0" applyNumberFormat="1" applyFont="1" applyFill="1" applyBorder="1" applyAlignment="1" applyProtection="1">
      <alignment horizontal="center" vertical="center" wrapText="1"/>
      <protection locked="0"/>
    </xf>
    <xf numFmtId="1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</xf>
    <xf numFmtId="4" fontId="0" fillId="0" borderId="40" xfId="0" applyNumberFormat="1" applyBorder="1" applyAlignment="1" applyProtection="1">
      <alignment horizontal="center" vertical="center" wrapText="1"/>
    </xf>
    <xf numFmtId="2" fontId="0" fillId="0" borderId="43" xfId="0" applyNumberFormat="1" applyBorder="1" applyAlignment="1" applyProtection="1">
      <alignment horizontal="center" vertical="center" wrapText="1"/>
    </xf>
    <xf numFmtId="1" fontId="6" fillId="0" borderId="85" xfId="0" applyNumberFormat="1" applyFont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center" vertical="center" wrapText="1"/>
    </xf>
    <xf numFmtId="0" fontId="6" fillId="10" borderId="49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1" fontId="13" fillId="3" borderId="113" xfId="0" applyNumberFormat="1" applyFont="1" applyFill="1" applyBorder="1" applyAlignment="1" applyProtection="1">
      <alignment horizontal="center" vertical="center" wrapText="1"/>
      <protection locked="0"/>
    </xf>
    <xf numFmtId="0" fontId="13" fillId="20" borderId="0" xfId="0" applyFont="1" applyFill="1" applyBorder="1" applyAlignment="1" applyProtection="1">
      <alignment horizontal="center" vertical="center" wrapText="1"/>
    </xf>
    <xf numFmtId="1" fontId="0" fillId="20" borderId="0" xfId="0" applyNumberFormat="1" applyFill="1" applyBorder="1" applyAlignment="1" applyProtection="1">
      <alignment horizontal="center" vertical="center" wrapText="1"/>
    </xf>
    <xf numFmtId="0" fontId="5" fillId="20" borderId="0" xfId="1" applyFill="1" applyBorder="1" applyAlignment="1" applyProtection="1">
      <alignment horizontal="center" vertical="center" wrapText="1"/>
      <protection locked="0"/>
    </xf>
    <xf numFmtId="0" fontId="13" fillId="20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/>
      <protection locked="0"/>
    </xf>
    <xf numFmtId="1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3" fontId="13" fillId="2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20" borderId="0" xfId="0" applyNumberFormat="1" applyFont="1" applyFill="1" applyBorder="1" applyAlignment="1" applyProtection="1">
      <alignment horizontal="center" vertical="center" wrapText="1"/>
    </xf>
    <xf numFmtId="1" fontId="13" fillId="2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20" borderId="0" xfId="0" applyNumberFormat="1" applyFont="1" applyFill="1" applyBorder="1" applyAlignment="1" applyProtection="1">
      <alignment horizontal="center" vertical="center" wrapText="1"/>
    </xf>
    <xf numFmtId="1" fontId="0" fillId="19" borderId="34" xfId="0" applyNumberFormat="1" applyFill="1" applyBorder="1" applyAlignment="1" applyProtection="1">
      <alignment horizontal="center" vertical="center" wrapText="1"/>
    </xf>
    <xf numFmtId="165" fontId="6" fillId="10" borderId="49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171" fontId="0" fillId="0" borderId="13" xfId="0" applyNumberFormat="1" applyBorder="1" applyAlignment="1" applyProtection="1">
      <alignment horizontal="center" vertical="center" wrapText="1"/>
    </xf>
    <xf numFmtId="165" fontId="31" fillId="21" borderId="11" xfId="0" applyNumberFormat="1" applyFont="1" applyFill="1" applyBorder="1" applyAlignment="1" applyProtection="1">
      <alignment horizontal="center" vertical="center" wrapText="1"/>
    </xf>
    <xf numFmtId="165" fontId="0" fillId="21" borderId="11" xfId="0" applyNumberFormat="1" applyFill="1" applyBorder="1" applyAlignment="1" applyProtection="1">
      <alignment horizontal="center" vertical="center" wrapText="1"/>
    </xf>
    <xf numFmtId="165" fontId="31" fillId="21" borderId="49" xfId="0" applyNumberFormat="1" applyFont="1" applyFill="1" applyBorder="1" applyAlignment="1" applyProtection="1">
      <alignment horizontal="center" vertical="center" wrapText="1"/>
    </xf>
    <xf numFmtId="1" fontId="31" fillId="0" borderId="59" xfId="0" applyNumberFormat="1" applyFont="1" applyBorder="1" applyAlignment="1" applyProtection="1">
      <alignment horizontal="center" vertical="center" wrapText="1"/>
    </xf>
    <xf numFmtId="165" fontId="0" fillId="0" borderId="59" xfId="0" applyNumberFormat="1" applyBorder="1" applyAlignment="1" applyProtection="1">
      <alignment horizontal="center" vertical="center" wrapText="1"/>
    </xf>
    <xf numFmtId="171" fontId="31" fillId="21" borderId="11" xfId="0" applyNumberFormat="1" applyFont="1" applyFill="1" applyBorder="1" applyAlignment="1" applyProtection="1">
      <alignment horizontal="center" vertical="center" wrapText="1"/>
    </xf>
    <xf numFmtId="171" fontId="0" fillId="21" borderId="11" xfId="0" applyNumberFormat="1" applyFill="1" applyBorder="1" applyAlignment="1" applyProtection="1">
      <alignment horizontal="center" vertical="center" wrapText="1"/>
    </xf>
    <xf numFmtId="165" fontId="13" fillId="22" borderId="1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71" fontId="13" fillId="22" borderId="14" xfId="0" applyNumberFormat="1" applyFont="1" applyFill="1" applyBorder="1" applyAlignment="1" applyProtection="1">
      <alignment horizontal="center" vertical="center" wrapText="1"/>
    </xf>
    <xf numFmtId="2" fontId="13" fillId="22" borderId="12" xfId="0" applyNumberFormat="1" applyFont="1" applyFill="1" applyBorder="1" applyAlignment="1" applyProtection="1">
      <alignment horizontal="center" vertical="center" wrapText="1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4" fontId="0" fillId="19" borderId="75" xfId="0" applyNumberFormat="1" applyFill="1" applyBorder="1" applyAlignment="1" applyProtection="1">
      <alignment horizontal="center" vertical="center" wrapText="1"/>
    </xf>
    <xf numFmtId="4" fontId="0" fillId="19" borderId="10" xfId="0" applyNumberFormat="1" applyFill="1" applyBorder="1" applyAlignment="1" applyProtection="1">
      <alignment horizontal="center" vertical="center" wrapText="1"/>
    </xf>
    <xf numFmtId="4" fontId="0" fillId="19" borderId="76" xfId="0" applyNumberFormat="1" applyFill="1" applyBorder="1" applyAlignment="1" applyProtection="1">
      <alignment horizontal="center" vertical="center" wrapText="1"/>
    </xf>
    <xf numFmtId="0" fontId="13" fillId="19" borderId="38" xfId="0" applyFont="1" applyFill="1" applyBorder="1" applyAlignment="1" applyProtection="1">
      <alignment horizontal="center" vertical="center" wrapText="1"/>
    </xf>
    <xf numFmtId="166" fontId="31" fillId="22" borderId="12" xfId="0" applyNumberFormat="1" applyFont="1" applyFill="1" applyBorder="1" applyAlignment="1" applyProtection="1">
      <alignment horizontal="center" vertical="center" wrapText="1"/>
    </xf>
    <xf numFmtId="166" fontId="31" fillId="21" borderId="12" xfId="0" applyNumberFormat="1" applyFont="1" applyFill="1" applyBorder="1" applyAlignment="1" applyProtection="1">
      <alignment horizontal="center" vertical="center" wrapText="1"/>
    </xf>
    <xf numFmtId="2" fontId="4" fillId="0" borderId="3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16" borderId="30" xfId="0" applyNumberFormat="1" applyFont="1" applyFill="1" applyBorder="1" applyAlignment="1" applyProtection="1">
      <alignment horizontal="center" vertical="center" wrapText="1"/>
      <protection locked="0"/>
    </xf>
    <xf numFmtId="164" fontId="6" fillId="16" borderId="34" xfId="0" applyNumberFormat="1" applyFont="1" applyFill="1" applyBorder="1" applyAlignment="1" applyProtection="1">
      <alignment horizontal="center" vertical="center" wrapText="1"/>
      <protection locked="0"/>
    </xf>
    <xf numFmtId="164" fontId="6" fillId="16" borderId="35" xfId="0" applyNumberFormat="1" applyFont="1" applyFill="1" applyBorder="1" applyAlignment="1" applyProtection="1">
      <alignment horizontal="center" vertical="center" wrapText="1"/>
    </xf>
    <xf numFmtId="164" fontId="6" fillId="0" borderId="35" xfId="0" applyNumberFormat="1" applyFont="1" applyFill="1" applyBorder="1" applyAlignment="1" applyProtection="1">
      <alignment horizontal="center" vertical="center" wrapText="1"/>
    </xf>
    <xf numFmtId="0" fontId="6" fillId="17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17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21" xfId="0" applyNumberFormat="1" applyFont="1" applyFill="1" applyBorder="1" applyAlignment="1" applyProtection="1">
      <alignment horizontal="center" vertical="center" wrapText="1"/>
      <protection locked="0"/>
    </xf>
    <xf numFmtId="2" fontId="6" fillId="12" borderId="11" xfId="0" applyNumberFormat="1" applyFont="1" applyFill="1" applyBorder="1" applyAlignment="1" applyProtection="1">
      <alignment horizontal="center" vertical="center" wrapText="1"/>
    </xf>
    <xf numFmtId="164" fontId="6" fillId="16" borderId="1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0" xfId="0" applyNumberFormat="1" applyFont="1" applyFill="1" applyBorder="1" applyAlignment="1" applyProtection="1">
      <alignment horizontal="center" vertical="center" wrapText="1"/>
      <protection locked="0"/>
    </xf>
    <xf numFmtId="14" fontId="4" fillId="18" borderId="29" xfId="0" applyNumberFormat="1" applyFont="1" applyFill="1" applyBorder="1" applyAlignment="1">
      <alignment horizontal="center" vertical="center" wrapText="1"/>
    </xf>
    <xf numFmtId="14" fontId="4" fillId="18" borderId="8" xfId="0" applyNumberFormat="1" applyFont="1" applyFill="1" applyBorder="1" applyAlignment="1">
      <alignment horizontal="center" vertical="center" wrapText="1"/>
    </xf>
    <xf numFmtId="14" fontId="4" fillId="18" borderId="30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0" borderId="9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120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3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34" xfId="0" applyNumberFormat="1" applyFont="1" applyFill="1" applyBorder="1" applyAlignment="1">
      <alignment horizontal="center" vertical="center" wrapText="1"/>
    </xf>
    <xf numFmtId="0" fontId="6" fillId="12" borderId="56" xfId="0" applyFont="1" applyFill="1" applyBorder="1" applyAlignment="1" applyProtection="1">
      <alignment horizontal="center" vertical="center" wrapText="1"/>
    </xf>
    <xf numFmtId="0" fontId="6" fillId="12" borderId="57" xfId="0" applyFont="1" applyFill="1" applyBorder="1" applyAlignment="1" applyProtection="1">
      <alignment horizontal="center" vertical="center" wrapText="1"/>
    </xf>
    <xf numFmtId="0" fontId="6" fillId="12" borderId="57" xfId="0" applyNumberFormat="1" applyFont="1" applyFill="1" applyBorder="1" applyAlignment="1" applyProtection="1">
      <alignment horizontal="center" vertical="center" textRotation="90" wrapText="1"/>
    </xf>
    <xf numFmtId="164" fontId="6" fillId="0" borderId="72" xfId="0" applyNumberFormat="1" applyFont="1" applyBorder="1" applyAlignment="1" applyProtection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8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8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8" xfId="0" applyNumberFormat="1" applyFont="1" applyFill="1" applyBorder="1" applyAlignment="1" applyProtection="1">
      <alignment horizontal="center" vertical="center" wrapText="1"/>
      <protection locked="0"/>
    </xf>
    <xf numFmtId="3" fontId="4" fillId="2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13" xfId="0" applyNumberFormat="1" applyFont="1" applyFill="1" applyBorder="1" applyAlignment="1" applyProtection="1">
      <alignment horizontal="center" vertical="center" wrapText="1"/>
      <protection locked="0"/>
    </xf>
    <xf numFmtId="1" fontId="4" fillId="2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10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3" fillId="23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20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3" borderId="6" xfId="0" applyNumberFormat="1" applyFont="1" applyFill="1" applyBorder="1" applyAlignment="1" applyProtection="1">
      <alignment horizontal="center" vertical="center" wrapText="1"/>
      <protection locked="0"/>
    </xf>
    <xf numFmtId="172" fontId="6" fillId="0" borderId="45" xfId="0" applyNumberFormat="1" applyFont="1" applyBorder="1" applyAlignment="1" applyProtection="1">
      <alignment horizontal="center" vertical="center" wrapText="1"/>
    </xf>
    <xf numFmtId="1" fontId="17" fillId="0" borderId="22" xfId="0" applyNumberFormat="1" applyFont="1" applyBorder="1" applyAlignment="1" applyProtection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0" fontId="4" fillId="16" borderId="23" xfId="0" applyNumberFormat="1" applyFont="1" applyFill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Fill="1" applyBorder="1" applyAlignment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3" xfId="0" applyNumberFormat="1" applyFont="1" applyFill="1" applyBorder="1" applyAlignment="1" applyProtection="1">
      <alignment horizontal="center" vertical="center" wrapText="1"/>
      <protection locked="0"/>
    </xf>
    <xf numFmtId="14" fontId="4" fillId="24" borderId="3" xfId="0" applyNumberFormat="1" applyFont="1" applyFill="1" applyBorder="1" applyAlignment="1">
      <alignment horizontal="center" vertical="center" wrapText="1"/>
    </xf>
    <xf numFmtId="0" fontId="0" fillId="25" borderId="22" xfId="0" applyFill="1" applyBorder="1" applyAlignment="1" applyProtection="1">
      <alignment horizontal="center" vertical="center" textRotation="90" wrapText="1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 applyProtection="1">
      <alignment horizontal="center" vertical="center" wrapText="1"/>
      <protection locked="0"/>
    </xf>
    <xf numFmtId="14" fontId="0" fillId="3" borderId="3" xfId="0" applyNumberForma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4" fillId="16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16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81" xfId="397" applyNumberFormat="1" applyFont="1" applyFill="1" applyBorder="1" applyAlignment="1" applyProtection="1">
      <alignment horizontal="center" vertical="center" wrapText="1"/>
      <protection locked="0"/>
    </xf>
    <xf numFmtId="1" fontId="4" fillId="3" borderId="34" xfId="397" applyNumberFormat="1" applyFont="1" applyFill="1" applyBorder="1" applyAlignment="1" applyProtection="1">
      <alignment horizontal="center" vertical="center" wrapText="1"/>
      <protection locked="0"/>
    </xf>
    <xf numFmtId="165" fontId="4" fillId="3" borderId="34" xfId="397" applyNumberFormat="1" applyFont="1" applyFill="1" applyBorder="1" applyAlignment="1" applyProtection="1">
      <alignment horizontal="center" vertical="center" wrapText="1"/>
      <protection locked="0"/>
    </xf>
    <xf numFmtId="1" fontId="4" fillId="3" borderId="82" xfId="397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397" applyNumberFormat="1" applyFont="1" applyFill="1" applyBorder="1" applyAlignment="1" applyProtection="1">
      <alignment horizontal="center" vertical="center" wrapText="1"/>
      <protection locked="0"/>
    </xf>
    <xf numFmtId="3" fontId="4" fillId="3" borderId="98" xfId="397" applyNumberFormat="1" applyFont="1" applyFill="1" applyBorder="1" applyAlignment="1" applyProtection="1">
      <alignment horizontal="center" vertical="center" wrapText="1"/>
      <protection locked="0"/>
    </xf>
    <xf numFmtId="3" fontId="4" fillId="20" borderId="0" xfId="397" applyNumberFormat="1" applyFont="1" applyFill="1" applyBorder="1" applyAlignment="1" applyProtection="1">
      <alignment horizontal="center" vertical="center" wrapText="1"/>
      <protection locked="0"/>
    </xf>
    <xf numFmtId="1" fontId="4" fillId="3" borderId="101" xfId="397" applyNumberFormat="1" applyFont="1" applyFill="1" applyBorder="1" applyAlignment="1" applyProtection="1">
      <alignment horizontal="center" vertical="center" wrapText="1"/>
      <protection locked="0"/>
    </xf>
    <xf numFmtId="1" fontId="4" fillId="20" borderId="0" xfId="397" applyNumberFormat="1" applyFont="1" applyFill="1" applyBorder="1" applyAlignment="1" applyProtection="1">
      <alignment horizontal="center" vertical="center" wrapText="1"/>
      <protection locked="0"/>
    </xf>
    <xf numFmtId="3" fontId="4" fillId="3" borderId="109" xfId="397" applyNumberFormat="1" applyFont="1" applyFill="1" applyBorder="1" applyAlignment="1" applyProtection="1">
      <alignment horizontal="center" vertical="center" wrapText="1"/>
      <protection locked="0"/>
    </xf>
    <xf numFmtId="3" fontId="4" fillId="3" borderId="34" xfId="397" applyNumberFormat="1" applyFont="1" applyFill="1" applyBorder="1" applyAlignment="1" applyProtection="1">
      <alignment horizontal="right" vertical="center" wrapText="1"/>
      <protection locked="0"/>
    </xf>
    <xf numFmtId="1" fontId="4" fillId="3" borderId="26" xfId="397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 applyProtection="1">
      <alignment horizontal="center" vertical="center" wrapText="1"/>
    </xf>
    <xf numFmtId="4" fontId="0" fillId="19" borderId="22" xfId="0" applyNumberFormat="1" applyFill="1" applyBorder="1" applyAlignment="1" applyProtection="1">
      <alignment horizontal="center" vertical="center" wrapText="1"/>
    </xf>
    <xf numFmtId="165" fontId="0" fillId="0" borderId="34" xfId="0" applyNumberFormat="1" applyFill="1" applyBorder="1" applyAlignment="1" applyProtection="1">
      <alignment horizontal="center" vertical="center" wrapText="1"/>
    </xf>
    <xf numFmtId="171" fontId="6" fillId="10" borderId="12" xfId="0" applyNumberFormat="1" applyFont="1" applyFill="1" applyBorder="1" applyAlignment="1" applyProtection="1">
      <alignment horizontal="center" vertical="center" wrapText="1"/>
    </xf>
    <xf numFmtId="165" fontId="0" fillId="0" borderId="58" xfId="0" applyNumberFormat="1" applyFill="1" applyBorder="1" applyAlignment="1" applyProtection="1">
      <alignment horizontal="center" vertical="center" wrapText="1"/>
    </xf>
    <xf numFmtId="165" fontId="6" fillId="10" borderId="49" xfId="0" applyNumberFormat="1" applyFont="1" applyFill="1" applyBorder="1" applyAlignment="1" applyProtection="1">
      <alignment horizontal="center" vertical="center" wrapText="1"/>
    </xf>
    <xf numFmtId="164" fontId="13" fillId="0" borderId="4" xfId="0" applyNumberFormat="1" applyFont="1" applyFill="1" applyBorder="1" applyAlignment="1" applyProtection="1">
      <alignment horizontal="center" vertical="center" wrapText="1"/>
    </xf>
    <xf numFmtId="164" fontId="13" fillId="0" borderId="29" xfId="0" applyNumberFormat="1" applyFont="1" applyFill="1" applyBorder="1" applyAlignment="1" applyProtection="1">
      <alignment horizontal="center" vertical="center" wrapText="1"/>
    </xf>
    <xf numFmtId="164" fontId="13" fillId="0" borderId="8" xfId="0" applyNumberFormat="1" applyFont="1" applyFill="1" applyBorder="1" applyAlignment="1" applyProtection="1">
      <alignment horizontal="center" vertical="center" wrapText="1"/>
    </xf>
    <xf numFmtId="164" fontId="13" fillId="0" borderId="30" xfId="0" applyNumberFormat="1" applyFont="1" applyFill="1" applyBorder="1" applyAlignment="1" applyProtection="1">
      <alignment horizontal="center" vertical="center" wrapText="1"/>
    </xf>
    <xf numFmtId="164" fontId="13" fillId="0" borderId="18" xfId="0" applyNumberFormat="1" applyFont="1" applyFill="1" applyBorder="1" applyAlignment="1" applyProtection="1">
      <alignment horizontal="center" vertical="center" wrapText="1"/>
    </xf>
    <xf numFmtId="2" fontId="23" fillId="0" borderId="51" xfId="0" applyNumberFormat="1" applyFont="1" applyBorder="1" applyAlignment="1">
      <alignment horizontal="center" vertical="center" wrapText="1"/>
    </xf>
    <xf numFmtId="2" fontId="23" fillId="0" borderId="60" xfId="0" applyNumberFormat="1" applyFont="1" applyBorder="1" applyAlignment="1">
      <alignment horizontal="center" vertical="center" wrapText="1"/>
    </xf>
    <xf numFmtId="2" fontId="23" fillId="0" borderId="61" xfId="0" applyNumberFormat="1" applyFont="1" applyBorder="1" applyAlignment="1">
      <alignment horizontal="center" vertical="center" wrapText="1"/>
    </xf>
    <xf numFmtId="2" fontId="23" fillId="10" borderId="51" xfId="0" applyNumberFormat="1" applyFont="1" applyFill="1" applyBorder="1" applyAlignment="1">
      <alignment horizontal="center" vertical="center" wrapText="1"/>
    </xf>
    <xf numFmtId="2" fontId="23" fillId="10" borderId="60" xfId="0" applyNumberFormat="1" applyFont="1" applyFill="1" applyBorder="1" applyAlignment="1">
      <alignment horizontal="center" vertical="center" wrapText="1"/>
    </xf>
    <xf numFmtId="2" fontId="23" fillId="10" borderId="61" xfId="0" applyNumberFormat="1" applyFont="1" applyFill="1" applyBorder="1" applyAlignment="1">
      <alignment horizontal="center" vertical="center" wrapText="1"/>
    </xf>
    <xf numFmtId="2" fontId="23" fillId="0" borderId="51" xfId="0" applyNumberFormat="1" applyFont="1" applyFill="1" applyBorder="1" applyAlignment="1">
      <alignment horizontal="center" vertical="center" wrapText="1"/>
    </xf>
    <xf numFmtId="2" fontId="23" fillId="0" borderId="60" xfId="0" applyNumberFormat="1" applyFont="1" applyFill="1" applyBorder="1" applyAlignment="1">
      <alignment horizontal="center" vertical="center" wrapText="1"/>
    </xf>
    <xf numFmtId="2" fontId="23" fillId="0" borderId="61" xfId="0" applyNumberFormat="1" applyFont="1" applyFill="1" applyBorder="1" applyAlignment="1">
      <alignment horizontal="center" vertical="center" wrapText="1"/>
    </xf>
    <xf numFmtId="2" fontId="23" fillId="3" borderId="60" xfId="0" applyNumberFormat="1" applyFont="1" applyFill="1" applyBorder="1" applyAlignment="1" applyProtection="1">
      <alignment horizontal="center" vertical="center" wrapText="1"/>
      <protection locked="0"/>
    </xf>
    <xf numFmtId="2" fontId="23" fillId="3" borderId="61" xfId="0" applyNumberFormat="1" applyFont="1" applyFill="1" applyBorder="1" applyAlignment="1" applyProtection="1">
      <alignment horizontal="center" vertical="center" wrapText="1"/>
      <protection locked="0"/>
    </xf>
    <xf numFmtId="2" fontId="23" fillId="3" borderId="51" xfId="0" applyNumberFormat="1" applyFont="1" applyFill="1" applyBorder="1" applyAlignment="1" applyProtection="1">
      <alignment horizontal="center" vertical="center" wrapText="1"/>
      <protection locked="0"/>
    </xf>
    <xf numFmtId="2" fontId="23" fillId="12" borderId="51" xfId="0" applyNumberFormat="1" applyFont="1" applyFill="1" applyBorder="1" applyAlignment="1">
      <alignment horizontal="center" vertical="center" wrapText="1"/>
    </xf>
    <xf numFmtId="2" fontId="23" fillId="12" borderId="60" xfId="0" applyNumberFormat="1" applyFont="1" applyFill="1" applyBorder="1" applyAlignment="1">
      <alignment horizontal="center" vertical="center" wrapText="1"/>
    </xf>
    <xf numFmtId="2" fontId="23" fillId="12" borderId="61" xfId="0" applyNumberFormat="1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textRotation="90" wrapText="1"/>
    </xf>
    <xf numFmtId="0" fontId="18" fillId="0" borderId="60" xfId="0" applyFont="1" applyBorder="1" applyAlignment="1">
      <alignment horizontal="center" vertical="center" textRotation="90" wrapText="1"/>
    </xf>
    <xf numFmtId="0" fontId="18" fillId="0" borderId="61" xfId="0" applyFont="1" applyBorder="1" applyAlignment="1">
      <alignment horizontal="center" vertical="center" textRotation="90" wrapText="1"/>
    </xf>
    <xf numFmtId="2" fontId="13" fillId="0" borderId="51" xfId="0" applyNumberFormat="1" applyFont="1" applyBorder="1" applyAlignment="1">
      <alignment horizontal="center" vertical="center" wrapText="1"/>
    </xf>
    <xf numFmtId="2" fontId="13" fillId="0" borderId="60" xfId="0" applyNumberFormat="1" applyFont="1" applyBorder="1" applyAlignment="1">
      <alignment horizontal="center" vertical="center" wrapText="1"/>
    </xf>
    <xf numFmtId="2" fontId="13" fillId="0" borderId="61" xfId="0" applyNumberFormat="1" applyFont="1" applyBorder="1" applyAlignment="1">
      <alignment horizontal="center" vertical="center" wrapText="1"/>
    </xf>
    <xf numFmtId="164" fontId="13" fillId="0" borderId="23" xfId="0" applyNumberFormat="1" applyFont="1" applyBorder="1" applyAlignment="1" applyProtection="1">
      <alignment horizontal="center" vertical="center" wrapText="1"/>
    </xf>
    <xf numFmtId="164" fontId="13" fillId="0" borderId="24" xfId="0" applyNumberFormat="1" applyFont="1" applyBorder="1" applyAlignment="1" applyProtection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center" wrapText="1"/>
    </xf>
    <xf numFmtId="2" fontId="13" fillId="0" borderId="62" xfId="0" applyNumberFormat="1" applyFont="1" applyBorder="1" applyAlignment="1">
      <alignment horizontal="center" vertical="center" wrapText="1"/>
    </xf>
    <xf numFmtId="2" fontId="13" fillId="0" borderId="63" xfId="0" applyNumberFormat="1" applyFont="1" applyBorder="1" applyAlignment="1">
      <alignment horizontal="center" vertical="center" wrapText="1"/>
    </xf>
    <xf numFmtId="2" fontId="13" fillId="0" borderId="64" xfId="0" applyNumberFormat="1" applyFont="1" applyBorder="1" applyAlignment="1">
      <alignment horizontal="center" vertical="center" wrapText="1"/>
    </xf>
    <xf numFmtId="2" fontId="23" fillId="12" borderId="64" xfId="0" applyNumberFormat="1" applyFont="1" applyFill="1" applyBorder="1" applyAlignment="1">
      <alignment horizontal="center" vertical="center" wrapText="1"/>
    </xf>
    <xf numFmtId="2" fontId="23" fillId="12" borderId="62" xfId="0" applyNumberFormat="1" applyFont="1" applyFill="1" applyBorder="1" applyAlignment="1">
      <alignment horizontal="center" vertical="center" wrapText="1"/>
    </xf>
    <xf numFmtId="2" fontId="23" fillId="12" borderId="63" xfId="0" applyNumberFormat="1" applyFont="1" applyFill="1" applyBorder="1" applyAlignment="1">
      <alignment horizontal="center" vertical="center" wrapText="1"/>
    </xf>
    <xf numFmtId="0" fontId="22" fillId="14" borderId="51" xfId="0" applyFont="1" applyFill="1" applyBorder="1" applyAlignment="1" applyProtection="1">
      <alignment horizontal="center" vertical="center" wrapText="1"/>
      <protection locked="0"/>
    </xf>
    <xf numFmtId="0" fontId="22" fillId="14" borderId="60" xfId="0" applyFont="1" applyFill="1" applyBorder="1" applyAlignment="1" applyProtection="1">
      <alignment horizontal="center" vertical="center" wrapText="1"/>
      <protection locked="0"/>
    </xf>
    <xf numFmtId="0" fontId="22" fillId="14" borderId="61" xfId="0" applyFont="1" applyFill="1" applyBorder="1" applyAlignment="1" applyProtection="1">
      <alignment horizontal="center" vertical="center" wrapText="1"/>
      <protection locked="0"/>
    </xf>
    <xf numFmtId="0" fontId="22" fillId="14" borderId="62" xfId="0" applyFont="1" applyFill="1" applyBorder="1" applyAlignment="1" applyProtection="1">
      <alignment horizontal="center" vertical="center" wrapText="1"/>
      <protection locked="0"/>
    </xf>
    <xf numFmtId="0" fontId="22" fillId="14" borderId="63" xfId="0" applyFont="1" applyFill="1" applyBorder="1" applyAlignment="1" applyProtection="1">
      <alignment horizontal="center" vertical="center" wrapText="1"/>
      <protection locked="0"/>
    </xf>
    <xf numFmtId="164" fontId="13" fillId="0" borderId="21" xfId="0" applyNumberFormat="1" applyFont="1" applyBorder="1" applyAlignment="1" applyProtection="1">
      <alignment horizontal="center" vertical="center" wrapText="1"/>
    </xf>
    <xf numFmtId="0" fontId="18" fillId="0" borderId="62" xfId="0" applyFont="1" applyBorder="1" applyAlignment="1">
      <alignment horizontal="center" vertical="center" textRotation="90" wrapText="1"/>
    </xf>
    <xf numFmtId="0" fontId="18" fillId="0" borderId="63" xfId="0" applyFont="1" applyBorder="1" applyAlignment="1">
      <alignment horizontal="center" vertical="center" textRotation="90" wrapText="1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41" xfId="0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62" xfId="0" applyFont="1" applyBorder="1" applyAlignment="1" applyProtection="1">
      <alignment horizontal="center" vertical="center" wrapText="1"/>
    </xf>
    <xf numFmtId="0" fontId="13" fillId="0" borderId="63" xfId="0" applyFont="1" applyBorder="1" applyAlignment="1" applyProtection="1">
      <alignment horizontal="center" vertical="center" wrapText="1"/>
    </xf>
    <xf numFmtId="164" fontId="13" fillId="0" borderId="4" xfId="0" applyNumberFormat="1" applyFont="1" applyBorder="1" applyAlignment="1" applyProtection="1">
      <alignment horizontal="center" vertical="center" wrapText="1"/>
    </xf>
    <xf numFmtId="164" fontId="13" fillId="0" borderId="29" xfId="0" applyNumberFormat="1" applyFont="1" applyBorder="1" applyAlignment="1" applyProtection="1">
      <alignment horizontal="center" vertical="center" wrapText="1"/>
    </xf>
    <xf numFmtId="164" fontId="13" fillId="0" borderId="8" xfId="0" applyNumberFormat="1" applyFont="1" applyBorder="1" applyAlignment="1" applyProtection="1">
      <alignment horizontal="center" vertical="center" wrapText="1"/>
    </xf>
    <xf numFmtId="164" fontId="13" fillId="0" borderId="30" xfId="0" applyNumberFormat="1" applyFont="1" applyBorder="1" applyAlignment="1" applyProtection="1">
      <alignment horizontal="center" vertical="center" wrapText="1"/>
    </xf>
    <xf numFmtId="164" fontId="13" fillId="0" borderId="34" xfId="0" applyNumberFormat="1" applyFont="1" applyBorder="1" applyAlignment="1" applyProtection="1">
      <alignment horizontal="center" vertical="center" wrapText="1"/>
    </xf>
    <xf numFmtId="164" fontId="13" fillId="0" borderId="1" xfId="0" applyNumberFormat="1" applyFont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alignment horizontal="center" vertical="center" wrapText="1"/>
    </xf>
    <xf numFmtId="164" fontId="13" fillId="0" borderId="5" xfId="0" applyNumberFormat="1" applyFont="1" applyBorder="1" applyAlignment="1" applyProtection="1">
      <alignment horizontal="center" vertical="center" wrapText="1"/>
    </xf>
    <xf numFmtId="0" fontId="13" fillId="0" borderId="119" xfId="0" applyFont="1" applyFill="1" applyBorder="1" applyAlignment="1" applyProtection="1">
      <alignment horizontal="center" vertical="center" wrapText="1"/>
    </xf>
    <xf numFmtId="0" fontId="13" fillId="0" borderId="114" xfId="0" applyFont="1" applyFill="1" applyBorder="1" applyAlignment="1" applyProtection="1">
      <alignment horizontal="center" vertical="center" wrapText="1"/>
    </xf>
    <xf numFmtId="0" fontId="13" fillId="0" borderId="115" xfId="0" applyFont="1" applyFill="1" applyBorder="1" applyAlignment="1" applyProtection="1">
      <alignment horizontal="center" vertical="center" wrapText="1"/>
    </xf>
    <xf numFmtId="2" fontId="6" fillId="16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36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164" fontId="13" fillId="0" borderId="24" xfId="0" applyNumberFormat="1" applyFont="1" applyFill="1" applyBorder="1" applyAlignment="1" applyProtection="1">
      <alignment horizontal="center" vertical="center" wrapText="1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4" fontId="13" fillId="0" borderId="5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3" fillId="0" borderId="3" xfId="0" applyNumberFormat="1" applyFont="1" applyFill="1" applyBorder="1" applyAlignment="1" applyProtection="1">
      <alignment horizontal="center" vertical="center" wrapText="1"/>
    </xf>
    <xf numFmtId="1" fontId="18" fillId="16" borderId="36" xfId="0" applyNumberFormat="1" applyFont="1" applyFill="1" applyBorder="1" applyAlignment="1" applyProtection="1">
      <alignment horizontal="center" vertical="center" wrapText="1"/>
      <protection locked="0"/>
    </xf>
    <xf numFmtId="1" fontId="18" fillId="16" borderId="15" xfId="0" applyNumberFormat="1" applyFont="1" applyFill="1" applyBorder="1" applyAlignment="1" applyProtection="1">
      <alignment horizontal="center" vertical="center" wrapText="1"/>
      <protection locked="0"/>
    </xf>
    <xf numFmtId="1" fontId="18" fillId="16" borderId="18" xfId="0" applyNumberFormat="1" applyFont="1" applyFill="1" applyBorder="1" applyAlignment="1" applyProtection="1">
      <alignment horizontal="center" vertical="center" wrapText="1"/>
      <protection locked="0"/>
    </xf>
    <xf numFmtId="1" fontId="18" fillId="16" borderId="17" xfId="0" applyNumberFormat="1" applyFont="1" applyFill="1" applyBorder="1" applyAlignment="1" applyProtection="1">
      <alignment horizontal="center" vertical="center" wrapText="1"/>
      <protection locked="0"/>
    </xf>
    <xf numFmtId="1" fontId="18" fillId="16" borderId="34" xfId="0" applyNumberFormat="1" applyFont="1" applyFill="1" applyBorder="1" applyAlignment="1" applyProtection="1">
      <alignment horizontal="center" vertical="center" wrapText="1"/>
      <protection locked="0"/>
    </xf>
    <xf numFmtId="1" fontId="18" fillId="16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16" borderId="3" xfId="0" applyNumberFormat="1" applyFont="1" applyFill="1" applyBorder="1" applyAlignment="1" applyProtection="1">
      <alignment horizontal="center" vertical="center" wrapText="1"/>
      <protection locked="0"/>
    </xf>
    <xf numFmtId="1" fontId="18" fillId="16" borderId="5" xfId="0" applyNumberFormat="1" applyFont="1" applyFill="1" applyBorder="1" applyAlignment="1" applyProtection="1">
      <alignment horizontal="center" vertical="center" wrapText="1"/>
      <protection locked="0"/>
    </xf>
    <xf numFmtId="1" fontId="18" fillId="14" borderId="116" xfId="0" applyNumberFormat="1" applyFont="1" applyFill="1" applyBorder="1" applyAlignment="1" applyProtection="1">
      <alignment horizontal="center" vertical="center" wrapText="1"/>
      <protection locked="0"/>
    </xf>
    <xf numFmtId="1" fontId="18" fillId="14" borderId="117" xfId="0" applyNumberFormat="1" applyFont="1" applyFill="1" applyBorder="1" applyAlignment="1" applyProtection="1">
      <alignment horizontal="center" vertical="center" wrapText="1"/>
      <protection locked="0"/>
    </xf>
    <xf numFmtId="1" fontId="18" fillId="14" borderId="11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9" xfId="0" applyNumberFormat="1" applyFont="1" applyBorder="1" applyAlignment="1" applyProtection="1">
      <alignment horizontal="center" vertical="center" wrapText="1"/>
    </xf>
    <xf numFmtId="0" fontId="17" fillId="0" borderId="59" xfId="0" applyNumberFormat="1" applyFont="1" applyBorder="1" applyAlignment="1" applyProtection="1">
      <alignment horizontal="center" vertical="center" wrapText="1"/>
    </xf>
    <xf numFmtId="0" fontId="17" fillId="0" borderId="19" xfId="0" applyNumberFormat="1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1" fontId="5" fillId="13" borderId="64" xfId="1" applyNumberFormat="1" applyFill="1" applyBorder="1" applyAlignment="1" applyProtection="1">
      <alignment horizontal="center" vertical="center" wrapText="1"/>
      <protection locked="0"/>
    </xf>
    <xf numFmtId="1" fontId="5" fillId="13" borderId="65" xfId="1" applyNumberFormat="1" applyFill="1" applyBorder="1" applyAlignment="1" applyProtection="1">
      <alignment horizontal="center" vertical="center" wrapText="1"/>
      <protection locked="0"/>
    </xf>
    <xf numFmtId="2" fontId="6" fillId="0" borderId="6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95" xfId="1" applyFill="1" applyBorder="1" applyAlignment="1" applyProtection="1">
      <alignment horizontal="center" vertical="center" wrapText="1"/>
      <protection locked="0"/>
    </xf>
    <xf numFmtId="0" fontId="5" fillId="7" borderId="96" xfId="1" applyFill="1" applyBorder="1" applyAlignment="1" applyProtection="1">
      <alignment horizontal="center" vertical="center" wrapText="1"/>
      <protection locked="0"/>
    </xf>
    <xf numFmtId="0" fontId="5" fillId="7" borderId="97" xfId="1" applyFill="1" applyBorder="1" applyAlignment="1" applyProtection="1">
      <alignment horizontal="center" vertical="center" wrapText="1"/>
      <protection locked="0"/>
    </xf>
    <xf numFmtId="0" fontId="6" fillId="0" borderId="49" xfId="0" applyNumberFormat="1" applyFont="1" applyBorder="1" applyAlignment="1" applyProtection="1">
      <alignment horizontal="center" vertical="center" wrapText="1"/>
    </xf>
    <xf numFmtId="0" fontId="6" fillId="0" borderId="59" xfId="0" applyNumberFormat="1" applyFont="1" applyBorder="1" applyAlignment="1" applyProtection="1">
      <alignment horizontal="center" vertical="center" wrapText="1"/>
    </xf>
    <xf numFmtId="0" fontId="5" fillId="7" borderId="89" xfId="1" applyFill="1" applyBorder="1" applyAlignment="1" applyProtection="1">
      <alignment horizontal="center" vertical="center"/>
      <protection locked="0"/>
    </xf>
    <xf numFmtId="0" fontId="5" fillId="7" borderId="68" xfId="1" applyFill="1" applyBorder="1" applyAlignment="1" applyProtection="1">
      <alignment horizontal="center" vertical="center"/>
      <protection locked="0"/>
    </xf>
    <xf numFmtId="0" fontId="5" fillId="7" borderId="90" xfId="1" applyFill="1" applyBorder="1" applyAlignment="1" applyProtection="1">
      <alignment horizontal="center" vertical="center"/>
      <protection locked="0"/>
    </xf>
    <xf numFmtId="0" fontId="5" fillId="7" borderId="87" xfId="1" applyFill="1" applyBorder="1" applyAlignment="1" applyProtection="1">
      <alignment horizontal="center" vertical="center"/>
      <protection locked="0"/>
    </xf>
    <xf numFmtId="0" fontId="5" fillId="7" borderId="0" xfId="1" applyFill="1" applyBorder="1" applyAlignment="1" applyProtection="1">
      <alignment horizontal="center" vertical="center"/>
      <protection locked="0"/>
    </xf>
    <xf numFmtId="0" fontId="5" fillId="7" borderId="88" xfId="1" applyFill="1" applyBorder="1" applyAlignment="1" applyProtection="1">
      <alignment horizontal="center" vertical="center"/>
      <protection locked="0"/>
    </xf>
    <xf numFmtId="0" fontId="5" fillId="7" borderId="91" xfId="1" applyFill="1" applyBorder="1" applyAlignment="1" applyProtection="1">
      <alignment horizontal="center" vertical="center"/>
      <protection locked="0"/>
    </xf>
    <xf numFmtId="0" fontId="5" fillId="7" borderId="92" xfId="1" applyFill="1" applyBorder="1" applyAlignment="1" applyProtection="1">
      <alignment horizontal="center" vertical="center"/>
      <protection locked="0"/>
    </xf>
    <xf numFmtId="0" fontId="5" fillId="7" borderId="93" xfId="1" applyFill="1" applyBorder="1" applyAlignment="1" applyProtection="1">
      <alignment horizontal="center" vertical="center"/>
      <protection locked="0"/>
    </xf>
    <xf numFmtId="0" fontId="5" fillId="7" borderId="0" xfId="1" applyFill="1" applyBorder="1" applyAlignment="1" applyProtection="1">
      <alignment horizontal="center" vertical="center" wrapText="1"/>
      <protection locked="0"/>
    </xf>
    <xf numFmtId="0" fontId="5" fillId="7" borderId="44" xfId="1" applyFill="1" applyBorder="1" applyAlignment="1" applyProtection="1">
      <alignment horizontal="center" vertical="center" wrapText="1"/>
      <protection locked="0"/>
    </xf>
    <xf numFmtId="3" fontId="5" fillId="15" borderId="62" xfId="1" applyNumberFormat="1" applyFill="1" applyBorder="1" applyAlignment="1" applyProtection="1">
      <alignment horizontal="center" vertical="center" wrapText="1"/>
      <protection locked="0"/>
    </xf>
    <xf numFmtId="3" fontId="5" fillId="15" borderId="63" xfId="1" applyNumberFormat="1" applyFill="1" applyBorder="1" applyAlignment="1" applyProtection="1">
      <alignment horizontal="center" vertical="center" wrapText="1"/>
      <protection locked="0"/>
    </xf>
    <xf numFmtId="0" fontId="5" fillId="7" borderId="105" xfId="1" applyFill="1" applyBorder="1" applyAlignment="1" applyProtection="1">
      <alignment horizontal="center" vertical="center" wrapText="1"/>
      <protection locked="0"/>
    </xf>
    <xf numFmtId="0" fontId="5" fillId="7" borderId="103" xfId="1" applyFill="1" applyBorder="1" applyAlignment="1" applyProtection="1">
      <alignment horizontal="center" vertical="center" wrapText="1"/>
      <protection locked="0"/>
    </xf>
    <xf numFmtId="0" fontId="5" fillId="7" borderId="104" xfId="1" applyFill="1" applyBorder="1" applyAlignment="1" applyProtection="1">
      <alignment horizontal="center" vertical="center" wrapText="1"/>
      <protection locked="0"/>
    </xf>
    <xf numFmtId="0" fontId="5" fillId="7" borderId="106" xfId="1" applyFill="1" applyBorder="1" applyAlignment="1" applyProtection="1">
      <alignment horizontal="center" vertical="center" wrapText="1"/>
      <protection locked="0"/>
    </xf>
    <xf numFmtId="0" fontId="5" fillId="7" borderId="107" xfId="1" applyFill="1" applyBorder="1" applyAlignment="1" applyProtection="1">
      <alignment horizontal="center" vertical="center" wrapText="1"/>
      <protection locked="0"/>
    </xf>
    <xf numFmtId="0" fontId="5" fillId="7" borderId="108" xfId="1" applyFill="1" applyBorder="1" applyAlignment="1" applyProtection="1">
      <alignment horizontal="center" vertical="center" wrapText="1"/>
      <protection locked="0"/>
    </xf>
    <xf numFmtId="4" fontId="0" fillId="0" borderId="51" xfId="0" applyNumberFormat="1" applyBorder="1" applyAlignment="1">
      <alignment horizontal="center" vertical="center" wrapText="1"/>
    </xf>
    <xf numFmtId="4" fontId="0" fillId="0" borderId="53" xfId="0" applyNumberFormat="1" applyBorder="1" applyAlignment="1">
      <alignment horizontal="center" vertical="center" wrapText="1"/>
    </xf>
    <xf numFmtId="0" fontId="6" fillId="8" borderId="66" xfId="0" applyFont="1" applyFill="1" applyBorder="1" applyAlignment="1">
      <alignment horizontal="center" vertical="center" wrapText="1"/>
    </xf>
    <xf numFmtId="0" fontId="6" fillId="8" borderId="67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3" fontId="24" fillId="15" borderId="62" xfId="1" applyNumberFormat="1" applyFont="1" applyFill="1" applyBorder="1" applyAlignment="1" applyProtection="1">
      <alignment horizontal="center" vertical="center" wrapText="1"/>
      <protection locked="0"/>
    </xf>
    <xf numFmtId="3" fontId="24" fillId="15" borderId="63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66" xfId="0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67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center" vertical="center" wrapText="1"/>
      <protection locked="0"/>
    </xf>
    <xf numFmtId="171" fontId="0" fillId="0" borderId="3" xfId="0" applyNumberFormat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49" xfId="0" applyNumberFormat="1" applyBorder="1" applyAlignment="1">
      <alignment horizontal="left" vertical="center" wrapText="1"/>
    </xf>
    <xf numFmtId="4" fontId="0" fillId="0" borderId="59" xfId="0" applyNumberForma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49" xfId="0" applyNumberFormat="1" applyFont="1" applyBorder="1" applyAlignment="1">
      <alignment horizontal="left" vertical="center" wrapText="1"/>
    </xf>
    <xf numFmtId="0" fontId="18" fillId="0" borderId="59" xfId="0" applyNumberFormat="1" applyFont="1" applyBorder="1" applyAlignment="1">
      <alignment horizontal="left" vertical="center" wrapText="1"/>
    </xf>
    <xf numFmtId="0" fontId="18" fillId="0" borderId="19" xfId="0" applyNumberFormat="1" applyFont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171" fontId="0" fillId="0" borderId="8" xfId="0" applyNumberFormat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9" fontId="0" fillId="0" borderId="29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9" fontId="18" fillId="0" borderId="66" xfId="0" applyNumberFormat="1" applyFont="1" applyBorder="1" applyAlignment="1" applyProtection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</xf>
    <xf numFmtId="49" fontId="18" fillId="0" borderId="67" xfId="0" applyNumberFormat="1" applyFont="1" applyBorder="1" applyAlignment="1" applyProtection="1">
      <alignment horizontal="center" vertical="center" wrapText="1"/>
    </xf>
    <xf numFmtId="49" fontId="18" fillId="0" borderId="49" xfId="0" applyNumberFormat="1" applyFont="1" applyBorder="1" applyAlignment="1" applyProtection="1">
      <alignment horizontal="center" vertical="center" wrapText="1"/>
    </xf>
    <xf numFmtId="49" fontId="18" fillId="0" borderId="59" xfId="0" applyNumberFormat="1" applyFont="1" applyBorder="1" applyAlignment="1" applyProtection="1">
      <alignment horizontal="center" vertical="center" wrapText="1"/>
    </xf>
    <xf numFmtId="49" fontId="18" fillId="0" borderId="19" xfId="0" applyNumberFormat="1" applyFont="1" applyBorder="1" applyAlignment="1" applyProtection="1">
      <alignment horizontal="center" vertical="center" wrapText="1"/>
    </xf>
    <xf numFmtId="49" fontId="18" fillId="0" borderId="11" xfId="0" applyNumberFormat="1" applyFont="1" applyBorder="1" applyAlignment="1" applyProtection="1">
      <alignment horizontal="center" vertical="center" wrapText="1"/>
    </xf>
    <xf numFmtId="49" fontId="18" fillId="0" borderId="12" xfId="0" applyNumberFormat="1" applyFont="1" applyBorder="1" applyAlignment="1" applyProtection="1">
      <alignment horizontal="center" vertical="center" wrapText="1"/>
    </xf>
    <xf numFmtId="49" fontId="18" fillId="0" borderId="14" xfId="0" applyNumberFormat="1" applyFont="1" applyBorder="1" applyAlignment="1" applyProtection="1">
      <alignment horizontal="center" vertical="center" wrapText="1"/>
    </xf>
    <xf numFmtId="0" fontId="6" fillId="8" borderId="66" xfId="0" applyFont="1" applyFill="1" applyBorder="1" applyAlignment="1" applyProtection="1">
      <alignment horizontal="center" vertical="center" wrapText="1"/>
    </xf>
    <xf numFmtId="0" fontId="6" fillId="8" borderId="67" xfId="0" applyFont="1" applyFill="1" applyBorder="1" applyAlignment="1" applyProtection="1">
      <alignment horizontal="center" vertical="center" wrapText="1"/>
    </xf>
    <xf numFmtId="0" fontId="6" fillId="8" borderId="55" xfId="0" applyFont="1" applyFill="1" applyBorder="1" applyAlignment="1" applyProtection="1">
      <alignment horizontal="center" vertical="center" wrapText="1"/>
    </xf>
    <xf numFmtId="0" fontId="6" fillId="8" borderId="21" xfId="0" applyFont="1" applyFill="1" applyBorder="1" applyAlignment="1" applyProtection="1">
      <alignment horizontal="center" vertical="center" wrapText="1"/>
    </xf>
    <xf numFmtId="9" fontId="0" fillId="0" borderId="29" xfId="0" applyNumberFormat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left" vertical="center" wrapText="1"/>
    </xf>
    <xf numFmtId="2" fontId="0" fillId="0" borderId="26" xfId="0" applyNumberFormat="1" applyBorder="1" applyAlignment="1" applyProtection="1">
      <alignment horizontal="left" vertical="center" wrapText="1"/>
    </xf>
    <xf numFmtId="2" fontId="0" fillId="0" borderId="15" xfId="0" applyNumberFormat="1" applyBorder="1" applyAlignment="1" applyProtection="1">
      <alignment horizontal="left" vertical="center" wrapText="1"/>
    </xf>
    <xf numFmtId="171" fontId="6" fillId="0" borderId="8" xfId="0" applyNumberFormat="1" applyFont="1" applyBorder="1" applyAlignment="1" applyProtection="1">
      <alignment horizontal="center" vertical="center" wrapText="1"/>
    </xf>
    <xf numFmtId="171" fontId="6" fillId="0" borderId="3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0" fillId="8" borderId="5" xfId="0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24" fillId="7" borderId="0" xfId="1" applyFont="1" applyFill="1" applyBorder="1" applyAlignment="1" applyProtection="1">
      <alignment horizontal="center" vertical="center" wrapText="1"/>
      <protection locked="0"/>
    </xf>
    <xf numFmtId="0" fontId="24" fillId="7" borderId="44" xfId="1" applyFont="1" applyFill="1" applyBorder="1" applyAlignment="1" applyProtection="1">
      <alignment horizontal="center" vertical="center" wrapText="1"/>
      <protection locked="0"/>
    </xf>
    <xf numFmtId="165" fontId="6" fillId="9" borderId="57" xfId="0" applyNumberFormat="1" applyFont="1" applyFill="1" applyBorder="1" applyAlignment="1" applyProtection="1">
      <alignment horizontal="center" vertical="center" wrapText="1"/>
    </xf>
    <xf numFmtId="165" fontId="6" fillId="9" borderId="58" xfId="0" applyNumberFormat="1" applyFont="1" applyFill="1" applyBorder="1" applyAlignment="1" applyProtection="1">
      <alignment horizontal="center" vertical="center" wrapText="1"/>
    </xf>
    <xf numFmtId="165" fontId="6" fillId="9" borderId="45" xfId="0" applyNumberFormat="1" applyFont="1" applyFill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1" fontId="18" fillId="0" borderId="66" xfId="0" applyNumberFormat="1" applyFont="1" applyBorder="1" applyAlignment="1" applyProtection="1">
      <alignment horizontal="center" vertical="center" wrapText="1"/>
    </xf>
    <xf numFmtId="1" fontId="18" fillId="0" borderId="20" xfId="0" applyNumberFormat="1" applyFont="1" applyBorder="1" applyAlignment="1" applyProtection="1">
      <alignment horizontal="center" vertical="center" wrapText="1"/>
    </xf>
    <xf numFmtId="1" fontId="18" fillId="0" borderId="67" xfId="0" applyNumberFormat="1" applyFont="1" applyBorder="1" applyAlignment="1" applyProtection="1">
      <alignment horizontal="center" vertical="center" wrapText="1"/>
    </xf>
    <xf numFmtId="1" fontId="18" fillId="0" borderId="62" xfId="0" applyNumberFormat="1" applyFont="1" applyBorder="1" applyAlignment="1" applyProtection="1">
      <alignment horizontal="center" vertical="center" wrapText="1"/>
    </xf>
    <xf numFmtId="1" fontId="18" fillId="0" borderId="0" xfId="0" applyNumberFormat="1" applyFont="1" applyBorder="1" applyAlignment="1" applyProtection="1">
      <alignment horizontal="center" vertical="center" wrapText="1"/>
    </xf>
    <xf numFmtId="1" fontId="18" fillId="0" borderId="64" xfId="0" applyNumberFormat="1" applyFont="1" applyBorder="1" applyAlignment="1" applyProtection="1">
      <alignment horizontal="center" vertical="center" wrapText="1"/>
    </xf>
    <xf numFmtId="1" fontId="18" fillId="0" borderId="63" xfId="0" applyNumberFormat="1" applyFont="1" applyBorder="1" applyAlignment="1" applyProtection="1">
      <alignment horizontal="center" vertical="center" wrapText="1"/>
    </xf>
    <xf numFmtId="1" fontId="18" fillId="0" borderId="44" xfId="0" applyNumberFormat="1" applyFont="1" applyBorder="1" applyAlignment="1" applyProtection="1">
      <alignment horizontal="center" vertical="center" wrapText="1"/>
    </xf>
    <xf numFmtId="1" fontId="18" fillId="0" borderId="65" xfId="0" applyNumberFormat="1" applyFont="1" applyBorder="1" applyAlignment="1" applyProtection="1">
      <alignment horizontal="center" vertical="center" wrapText="1"/>
    </xf>
    <xf numFmtId="165" fontId="6" fillId="0" borderId="57" xfId="0" applyNumberFormat="1" applyFont="1" applyBorder="1" applyAlignment="1" applyProtection="1">
      <alignment horizontal="center" vertical="center" wrapText="1"/>
    </xf>
    <xf numFmtId="165" fontId="6" fillId="0" borderId="58" xfId="0" applyNumberFormat="1" applyFont="1" applyBorder="1" applyAlignment="1" applyProtection="1">
      <alignment horizontal="center" vertical="center" wrapText="1"/>
    </xf>
    <xf numFmtId="165" fontId="6" fillId="0" borderId="45" xfId="0" applyNumberFormat="1" applyFont="1" applyBorder="1" applyAlignment="1" applyProtection="1">
      <alignment horizontal="center" vertical="center" wrapText="1"/>
    </xf>
    <xf numFmtId="1" fontId="6" fillId="0" borderId="57" xfId="0" applyNumberFormat="1" applyFont="1" applyBorder="1" applyAlignment="1" applyProtection="1">
      <alignment horizontal="center" vertical="center" wrapText="1"/>
    </xf>
    <xf numFmtId="1" fontId="6" fillId="0" borderId="58" xfId="0" applyNumberFormat="1" applyFont="1" applyBorder="1" applyAlignment="1" applyProtection="1">
      <alignment horizontal="center" vertical="center" wrapText="1"/>
    </xf>
    <xf numFmtId="1" fontId="6" fillId="0" borderId="45" xfId="0" applyNumberFormat="1" applyFont="1" applyBorder="1" applyAlignment="1" applyProtection="1">
      <alignment horizontal="center" vertical="center" wrapText="1"/>
    </xf>
    <xf numFmtId="1" fontId="6" fillId="0" borderId="57" xfId="0" applyNumberFormat="1" applyFont="1" applyFill="1" applyBorder="1" applyAlignment="1" applyProtection="1">
      <alignment horizontal="center" vertical="center" wrapText="1"/>
    </xf>
    <xf numFmtId="1" fontId="6" fillId="0" borderId="58" xfId="0" applyNumberFormat="1" applyFont="1" applyFill="1" applyBorder="1" applyAlignment="1" applyProtection="1">
      <alignment horizontal="center" vertical="center" wrapText="1"/>
    </xf>
    <xf numFmtId="1" fontId="6" fillId="0" borderId="45" xfId="0" applyNumberFormat="1" applyFont="1" applyFill="1" applyBorder="1" applyAlignment="1" applyProtection="1">
      <alignment horizontal="center" vertical="center" wrapText="1"/>
    </xf>
    <xf numFmtId="165" fontId="6" fillId="0" borderId="57" xfId="0" applyNumberFormat="1" applyFont="1" applyFill="1" applyBorder="1" applyAlignment="1" applyProtection="1">
      <alignment horizontal="center" vertical="center" wrapText="1"/>
    </xf>
    <xf numFmtId="165" fontId="6" fillId="0" borderId="58" xfId="0" applyNumberFormat="1" applyFont="1" applyFill="1" applyBorder="1" applyAlignment="1" applyProtection="1">
      <alignment horizontal="center" vertical="center" wrapText="1"/>
    </xf>
    <xf numFmtId="165" fontId="6" fillId="0" borderId="45" xfId="0" applyNumberFormat="1" applyFont="1" applyFill="1" applyBorder="1" applyAlignment="1" applyProtection="1">
      <alignment horizontal="center" vertical="center" wrapText="1"/>
    </xf>
    <xf numFmtId="0" fontId="18" fillId="0" borderId="49" xfId="0" applyFont="1" applyBorder="1" applyAlignment="1" applyProtection="1">
      <alignment horizontal="center" vertical="center" wrapText="1"/>
    </xf>
    <xf numFmtId="49" fontId="0" fillId="0" borderId="49" xfId="0" applyNumberFormat="1" applyBorder="1" applyAlignment="1" applyProtection="1">
      <alignment horizontal="center" vertical="center" wrapText="1"/>
    </xf>
    <xf numFmtId="49" fontId="0" fillId="0" borderId="59" xfId="0" applyNumberFormat="1" applyBorder="1" applyAlignment="1" applyProtection="1">
      <alignment horizontal="center" vertical="center" wrapText="1"/>
    </xf>
    <xf numFmtId="49" fontId="0" fillId="0" borderId="19" xfId="0" applyNumberFormat="1" applyBorder="1" applyAlignment="1" applyProtection="1">
      <alignment horizontal="center" vertical="center" wrapText="1"/>
    </xf>
    <xf numFmtId="1" fontId="24" fillId="13" borderId="64" xfId="1" applyNumberFormat="1" applyFont="1" applyFill="1" applyBorder="1" applyAlignment="1" applyProtection="1">
      <alignment horizontal="center" vertical="center" wrapText="1"/>
      <protection locked="0"/>
    </xf>
    <xf numFmtId="1" fontId="24" fillId="13" borderId="65" xfId="1" applyNumberFormat="1" applyFont="1" applyFill="1" applyBorder="1" applyAlignment="1" applyProtection="1">
      <alignment horizontal="center" vertical="center" wrapText="1"/>
      <protection locked="0"/>
    </xf>
    <xf numFmtId="166" fontId="18" fillId="0" borderId="49" xfId="0" applyNumberFormat="1" applyFont="1" applyBorder="1" applyAlignment="1" applyProtection="1">
      <alignment horizontal="right" vertical="center" wrapText="1"/>
    </xf>
    <xf numFmtId="166" fontId="18" fillId="0" borderId="59" xfId="0" applyNumberFormat="1" applyFont="1" applyBorder="1" applyAlignment="1" applyProtection="1">
      <alignment horizontal="right" vertical="center" wrapText="1"/>
    </xf>
    <xf numFmtId="166" fontId="18" fillId="0" borderId="19" xfId="0" applyNumberFormat="1" applyFont="1" applyBorder="1" applyAlignment="1" applyProtection="1">
      <alignment horizontal="right" vertical="center" wrapText="1"/>
    </xf>
    <xf numFmtId="2" fontId="17" fillId="0" borderId="49" xfId="0" applyNumberFormat="1" applyFont="1" applyBorder="1" applyAlignment="1" applyProtection="1">
      <alignment horizontal="center" vertical="center" wrapText="1"/>
    </xf>
    <xf numFmtId="2" fontId="17" fillId="0" borderId="59" xfId="0" applyNumberFormat="1" applyFont="1" applyBorder="1" applyAlignment="1" applyProtection="1">
      <alignment horizontal="center" vertical="center" wrapText="1"/>
    </xf>
    <xf numFmtId="2" fontId="17" fillId="0" borderId="19" xfId="0" applyNumberFormat="1" applyFont="1" applyBorder="1" applyAlignment="1" applyProtection="1">
      <alignment horizontal="center" vertical="center" wrapText="1"/>
    </xf>
    <xf numFmtId="2" fontId="18" fillId="0" borderId="59" xfId="0" applyNumberFormat="1" applyFont="1" applyBorder="1" applyAlignment="1" applyProtection="1">
      <alignment horizontal="left" vertical="center" wrapText="1"/>
    </xf>
    <xf numFmtId="2" fontId="18" fillId="0" borderId="19" xfId="0" applyNumberFormat="1" applyFont="1" applyBorder="1" applyAlignment="1" applyProtection="1">
      <alignment horizontal="left" vertical="center" wrapText="1"/>
    </xf>
    <xf numFmtId="171" fontId="6" fillId="0" borderId="57" xfId="0" applyNumberFormat="1" applyFont="1" applyBorder="1" applyAlignment="1" applyProtection="1">
      <alignment horizontal="center" vertical="center" wrapText="1"/>
    </xf>
    <xf numFmtId="171" fontId="6" fillId="0" borderId="58" xfId="0" applyNumberFormat="1" applyFont="1" applyBorder="1" applyAlignment="1" applyProtection="1">
      <alignment horizontal="center" vertical="center" wrapText="1"/>
    </xf>
    <xf numFmtId="171" fontId="6" fillId="0" borderId="45" xfId="0" applyNumberFormat="1" applyFont="1" applyBorder="1" applyAlignment="1" applyProtection="1">
      <alignment horizontal="center" vertical="center" wrapText="1"/>
    </xf>
    <xf numFmtId="2" fontId="6" fillId="9" borderId="57" xfId="0" applyNumberFormat="1" applyFont="1" applyFill="1" applyBorder="1" applyAlignment="1" applyProtection="1">
      <alignment horizontal="center" vertical="center" wrapText="1"/>
    </xf>
    <xf numFmtId="2" fontId="6" fillId="9" borderId="58" xfId="0" applyNumberFormat="1" applyFont="1" applyFill="1" applyBorder="1" applyAlignment="1" applyProtection="1">
      <alignment horizontal="center" vertical="center" wrapText="1"/>
    </xf>
    <xf numFmtId="2" fontId="6" fillId="9" borderId="45" xfId="0" applyNumberFormat="1" applyFont="1" applyFill="1" applyBorder="1" applyAlignment="1" applyProtection="1">
      <alignment horizontal="center" vertical="center" wrapText="1"/>
    </xf>
    <xf numFmtId="166" fontId="6" fillId="0" borderId="6" xfId="0" applyNumberFormat="1" applyFont="1" applyFill="1" applyBorder="1" applyAlignment="1" applyProtection="1">
      <alignment horizontal="center" vertical="center" wrapText="1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6" fillId="0" borderId="56" xfId="0" applyNumberFormat="1" applyFont="1" applyBorder="1" applyAlignment="1" applyProtection="1">
      <alignment horizontal="center" vertical="center" wrapText="1"/>
    </xf>
    <xf numFmtId="1" fontId="6" fillId="0" borderId="69" xfId="0" applyNumberFormat="1" applyFont="1" applyBorder="1" applyAlignment="1" applyProtection="1">
      <alignment horizontal="center" vertical="center" wrapText="1"/>
    </xf>
    <xf numFmtId="1" fontId="6" fillId="0" borderId="54" xfId="0" applyNumberFormat="1" applyFont="1" applyBorder="1" applyAlignment="1" applyProtection="1">
      <alignment horizontal="center" vertical="center" wrapText="1"/>
    </xf>
    <xf numFmtId="166" fontId="6" fillId="0" borderId="5" xfId="0" applyNumberFormat="1" applyFont="1" applyBorder="1" applyAlignment="1" applyProtection="1">
      <alignment horizontal="center" vertical="center" wrapText="1"/>
    </xf>
    <xf numFmtId="166" fontId="6" fillId="0" borderId="1" xfId="0" applyNumberFormat="1" applyFont="1" applyBorder="1" applyAlignment="1" applyProtection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textRotation="90" wrapText="1"/>
    </xf>
    <xf numFmtId="1" fontId="6" fillId="0" borderId="51" xfId="0" applyNumberFormat="1" applyFont="1" applyBorder="1" applyAlignment="1" applyProtection="1">
      <alignment horizontal="center" vertical="center" wrapText="1"/>
    </xf>
    <xf numFmtId="1" fontId="6" fillId="0" borderId="60" xfId="0" applyNumberFormat="1" applyFont="1" applyBorder="1" applyAlignment="1" applyProtection="1">
      <alignment horizontal="center" vertical="center" wrapText="1"/>
    </xf>
    <xf numFmtId="1" fontId="6" fillId="0" borderId="61" xfId="0" applyNumberFormat="1" applyFont="1" applyBorder="1" applyAlignment="1" applyProtection="1">
      <alignment horizontal="center" vertical="center" wrapText="1"/>
    </xf>
    <xf numFmtId="171" fontId="6" fillId="0" borderId="51" xfId="0" applyNumberFormat="1" applyFont="1" applyBorder="1" applyAlignment="1" applyProtection="1">
      <alignment horizontal="center" vertical="center" wrapText="1"/>
    </xf>
    <xf numFmtId="171" fontId="6" fillId="0" borderId="60" xfId="0" applyNumberFormat="1" applyFont="1" applyBorder="1" applyAlignment="1" applyProtection="1">
      <alignment horizontal="center" vertical="center" wrapText="1"/>
    </xf>
    <xf numFmtId="171" fontId="6" fillId="0" borderId="61" xfId="0" applyNumberFormat="1" applyFont="1" applyBorder="1" applyAlignment="1" applyProtection="1">
      <alignment horizontal="center" vertical="center" wrapText="1"/>
    </xf>
    <xf numFmtId="1" fontId="6" fillId="0" borderId="70" xfId="0" applyNumberFormat="1" applyFont="1" applyBorder="1" applyAlignment="1" applyProtection="1">
      <alignment horizontal="center" vertical="center" wrapText="1"/>
    </xf>
    <xf numFmtId="1" fontId="6" fillId="0" borderId="71" xfId="0" applyNumberFormat="1" applyFont="1" applyBorder="1" applyAlignment="1" applyProtection="1">
      <alignment horizontal="center" vertical="center" wrapText="1"/>
    </xf>
    <xf numFmtId="1" fontId="6" fillId="0" borderId="52" xfId="0" applyNumberFormat="1" applyFont="1" applyBorder="1" applyAlignment="1" applyProtection="1">
      <alignment horizontal="center" vertical="center" wrapText="1"/>
    </xf>
    <xf numFmtId="171" fontId="6" fillId="9" borderId="57" xfId="0" applyNumberFormat="1" applyFont="1" applyFill="1" applyBorder="1" applyAlignment="1" applyProtection="1">
      <alignment horizontal="center" vertical="center" wrapText="1"/>
    </xf>
    <xf numFmtId="171" fontId="6" fillId="9" borderId="58" xfId="0" applyNumberFormat="1" applyFont="1" applyFill="1" applyBorder="1" applyAlignment="1" applyProtection="1">
      <alignment horizontal="center" vertical="center" wrapText="1"/>
    </xf>
    <xf numFmtId="171" fontId="6" fillId="9" borderId="45" xfId="0" applyNumberFormat="1" applyFont="1" applyFill="1" applyBorder="1" applyAlignment="1" applyProtection="1">
      <alignment horizontal="center" vertical="center" wrapText="1"/>
    </xf>
    <xf numFmtId="166" fontId="6" fillId="11" borderId="5" xfId="0" applyNumberFormat="1" applyFont="1" applyFill="1" applyBorder="1" applyAlignment="1" applyProtection="1">
      <alignment horizontal="center" vertical="center" wrapText="1"/>
    </xf>
    <xf numFmtId="166" fontId="6" fillId="11" borderId="1" xfId="0" applyNumberFormat="1" applyFont="1" applyFill="1" applyBorder="1" applyAlignment="1" applyProtection="1">
      <alignment horizontal="center" vertical="center" wrapText="1"/>
    </xf>
    <xf numFmtId="166" fontId="6" fillId="11" borderId="3" xfId="0" applyNumberFormat="1" applyFont="1" applyFill="1" applyBorder="1" applyAlignment="1" applyProtection="1">
      <alignment horizontal="center" vertical="center" wrapText="1"/>
    </xf>
    <xf numFmtId="166" fontId="6" fillId="0" borderId="57" xfId="0" applyNumberFormat="1" applyFont="1" applyBorder="1" applyAlignment="1" applyProtection="1">
      <alignment horizontal="center" vertical="center" wrapText="1"/>
    </xf>
    <xf numFmtId="166" fontId="6" fillId="0" borderId="58" xfId="0" applyNumberFormat="1" applyFont="1" applyBorder="1" applyAlignment="1" applyProtection="1">
      <alignment horizontal="center" vertical="center" wrapText="1"/>
    </xf>
    <xf numFmtId="166" fontId="6" fillId="0" borderId="45" xfId="0" applyNumberFormat="1" applyFont="1" applyBorder="1" applyAlignment="1" applyProtection="1">
      <alignment horizontal="center" vertical="center" wrapText="1"/>
    </xf>
    <xf numFmtId="1" fontId="0" fillId="0" borderId="67" xfId="0" applyNumberFormat="1" applyBorder="1" applyAlignment="1" applyProtection="1">
      <alignment horizontal="center" vertical="center" wrapText="1"/>
    </xf>
    <xf numFmtId="1" fontId="0" fillId="0" borderId="64" xfId="0" applyNumberFormat="1" applyBorder="1" applyAlignment="1" applyProtection="1">
      <alignment horizontal="center" vertical="center" wrapText="1"/>
    </xf>
    <xf numFmtId="1" fontId="0" fillId="0" borderId="65" xfId="0" applyNumberFormat="1" applyBorder="1" applyAlignment="1" applyProtection="1">
      <alignment horizontal="center" vertical="center" wrapText="1"/>
    </xf>
    <xf numFmtId="165" fontId="0" fillId="0" borderId="66" xfId="0" applyNumberFormat="1" applyFill="1" applyBorder="1" applyAlignment="1" applyProtection="1">
      <alignment horizontal="center" vertical="center" wrapText="1"/>
    </xf>
    <xf numFmtId="165" fontId="0" fillId="0" borderId="20" xfId="0" applyNumberFormat="1" applyFill="1" applyBorder="1" applyAlignment="1" applyProtection="1">
      <alignment horizontal="center" vertical="center" wrapText="1"/>
    </xf>
    <xf numFmtId="165" fontId="0" fillId="0" borderId="67" xfId="0" applyNumberFormat="1" applyFill="1" applyBorder="1" applyAlignment="1" applyProtection="1">
      <alignment horizontal="center" vertical="center" wrapText="1"/>
    </xf>
    <xf numFmtId="165" fontId="0" fillId="0" borderId="63" xfId="0" applyNumberFormat="1" applyFill="1" applyBorder="1" applyAlignment="1" applyProtection="1">
      <alignment horizontal="center" vertical="center" wrapText="1"/>
    </xf>
    <xf numFmtId="165" fontId="0" fillId="0" borderId="44" xfId="0" applyNumberFormat="1" applyFill="1" applyBorder="1" applyAlignment="1" applyProtection="1">
      <alignment horizontal="center" vertical="center" wrapText="1"/>
    </xf>
    <xf numFmtId="165" fontId="0" fillId="0" borderId="65" xfId="0" applyNumberFormat="1" applyFill="1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2" fontId="0" fillId="0" borderId="49" xfId="0" applyNumberFormat="1" applyBorder="1" applyAlignment="1" applyProtection="1">
      <alignment horizontal="center" vertical="center" wrapText="1"/>
    </xf>
    <xf numFmtId="2" fontId="0" fillId="0" borderId="59" xfId="0" applyNumberFormat="1" applyBorder="1" applyAlignment="1" applyProtection="1">
      <alignment horizontal="center" vertical="center" wrapText="1"/>
    </xf>
    <xf numFmtId="2" fontId="0" fillId="0" borderId="19" xfId="0" applyNumberFormat="1" applyBorder="1" applyAlignment="1" applyProtection="1">
      <alignment horizontal="center" vertical="center" wrapText="1"/>
    </xf>
    <xf numFmtId="165" fontId="13" fillId="22" borderId="70" xfId="0" applyNumberFormat="1" applyFont="1" applyFill="1" applyBorder="1" applyAlignment="1" applyProtection="1">
      <alignment horizontal="center" vertical="center" wrapText="1"/>
    </xf>
    <xf numFmtId="165" fontId="13" fillId="22" borderId="71" xfId="0" applyNumberFormat="1" applyFont="1" applyFill="1" applyBorder="1" applyAlignment="1" applyProtection="1">
      <alignment horizontal="center" vertical="center" wrapText="1"/>
    </xf>
    <xf numFmtId="165" fontId="13" fillId="22" borderId="52" xfId="0" applyNumberFormat="1" applyFont="1" applyFill="1" applyBorder="1" applyAlignment="1" applyProtection="1">
      <alignment horizontal="center" vertical="center" wrapText="1"/>
    </xf>
    <xf numFmtId="171" fontId="13" fillId="22" borderId="70" xfId="0" applyNumberFormat="1" applyFont="1" applyFill="1" applyBorder="1" applyAlignment="1" applyProtection="1">
      <alignment horizontal="center" vertical="center" wrapText="1"/>
    </xf>
    <xf numFmtId="171" fontId="13" fillId="22" borderId="71" xfId="0" applyNumberFormat="1" applyFont="1" applyFill="1" applyBorder="1" applyAlignment="1" applyProtection="1">
      <alignment horizontal="center" vertical="center" wrapText="1"/>
    </xf>
    <xf numFmtId="171" fontId="13" fillId="22" borderId="52" xfId="0" applyNumberFormat="1" applyFont="1" applyFill="1" applyBorder="1" applyAlignment="1" applyProtection="1">
      <alignment horizontal="center" vertical="center" wrapText="1"/>
    </xf>
    <xf numFmtId="165" fontId="0" fillId="0" borderId="57" xfId="0" applyNumberFormat="1" applyBorder="1" applyAlignment="1" applyProtection="1">
      <alignment horizontal="center" vertical="center" wrapText="1"/>
    </xf>
    <xf numFmtId="165" fontId="0" fillId="0" borderId="58" xfId="0" applyNumberFormat="1" applyBorder="1" applyAlignment="1" applyProtection="1">
      <alignment horizontal="center" vertical="center" wrapText="1"/>
    </xf>
    <xf numFmtId="165" fontId="0" fillId="0" borderId="45" xfId="0" applyNumberFormat="1" applyBorder="1" applyAlignment="1" applyProtection="1">
      <alignment horizontal="center" vertical="center" wrapText="1"/>
    </xf>
    <xf numFmtId="165" fontId="0" fillId="21" borderId="56" xfId="0" applyNumberFormat="1" applyFill="1" applyBorder="1" applyAlignment="1" applyProtection="1">
      <alignment horizontal="center" vertical="center" wrapText="1"/>
    </xf>
    <xf numFmtId="165" fontId="0" fillId="21" borderId="69" xfId="0" applyNumberFormat="1" applyFill="1" applyBorder="1" applyAlignment="1" applyProtection="1">
      <alignment horizontal="center" vertical="center" wrapText="1"/>
    </xf>
    <xf numFmtId="165" fontId="0" fillId="21" borderId="54" xfId="0" applyNumberFormat="1" applyFill="1" applyBorder="1" applyAlignment="1" applyProtection="1">
      <alignment horizontal="center" vertical="center" wrapText="1"/>
    </xf>
    <xf numFmtId="171" fontId="0" fillId="21" borderId="56" xfId="0" applyNumberFormat="1" applyFill="1" applyBorder="1" applyAlignment="1" applyProtection="1">
      <alignment horizontal="center" vertical="center" wrapText="1"/>
    </xf>
    <xf numFmtId="171" fontId="0" fillId="21" borderId="69" xfId="0" applyNumberFormat="1" applyFill="1" applyBorder="1" applyAlignment="1" applyProtection="1">
      <alignment horizontal="center" vertical="center" wrapText="1"/>
    </xf>
    <xf numFmtId="171" fontId="0" fillId="21" borderId="54" xfId="0" applyNumberFormat="1" applyFill="1" applyBorder="1" applyAlignment="1" applyProtection="1">
      <alignment horizontal="center" vertical="center" wrapText="1"/>
    </xf>
    <xf numFmtId="2" fontId="0" fillId="9" borderId="57" xfId="0" applyNumberFormat="1" applyFill="1" applyBorder="1" applyAlignment="1" applyProtection="1">
      <alignment horizontal="center" vertical="center" wrapText="1"/>
    </xf>
    <xf numFmtId="2" fontId="0" fillId="9" borderId="58" xfId="0" applyNumberFormat="1" applyFill="1" applyBorder="1" applyAlignment="1" applyProtection="1">
      <alignment horizontal="center" vertical="center" wrapText="1"/>
    </xf>
    <xf numFmtId="2" fontId="0" fillId="9" borderId="45" xfId="0" applyNumberFormat="1" applyFill="1" applyBorder="1" applyAlignment="1" applyProtection="1">
      <alignment horizontal="center" vertical="center" wrapText="1"/>
    </xf>
    <xf numFmtId="171" fontId="0" fillId="0" borderId="57" xfId="0" applyNumberFormat="1" applyBorder="1" applyAlignment="1" applyProtection="1">
      <alignment horizontal="center" vertical="center" wrapText="1"/>
    </xf>
    <xf numFmtId="171" fontId="0" fillId="0" borderId="58" xfId="0" applyNumberFormat="1" applyBorder="1" applyAlignment="1" applyProtection="1">
      <alignment horizontal="center" vertical="center" wrapText="1"/>
    </xf>
    <xf numFmtId="171" fontId="0" fillId="0" borderId="45" xfId="0" applyNumberFormat="1" applyBorder="1" applyAlignment="1" applyProtection="1">
      <alignment horizontal="center" vertical="center" wrapText="1"/>
    </xf>
    <xf numFmtId="166" fontId="0" fillId="21" borderId="5" xfId="0" applyNumberFormat="1" applyFill="1" applyBorder="1" applyAlignment="1" applyProtection="1">
      <alignment horizontal="center" vertical="center" wrapText="1"/>
    </xf>
    <xf numFmtId="166" fontId="0" fillId="21" borderId="1" xfId="0" applyNumberFormat="1" applyFill="1" applyBorder="1" applyAlignment="1" applyProtection="1">
      <alignment horizontal="center" vertical="center" wrapText="1"/>
    </xf>
    <xf numFmtId="166" fontId="0" fillId="21" borderId="3" xfId="0" applyNumberFormat="1" applyFill="1" applyBorder="1" applyAlignment="1" applyProtection="1">
      <alignment horizontal="center" vertical="center" wrapText="1"/>
    </xf>
    <xf numFmtId="166" fontId="0" fillId="0" borderId="5" xfId="0" applyNumberFormat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166" fontId="0" fillId="0" borderId="3" xfId="0" applyNumberFormat="1" applyBorder="1" applyAlignment="1" applyProtection="1">
      <alignment horizontal="center" vertical="center" wrapText="1"/>
    </xf>
    <xf numFmtId="1" fontId="0" fillId="0" borderId="56" xfId="0" applyNumberFormat="1" applyBorder="1" applyAlignment="1" applyProtection="1">
      <alignment horizontal="center" vertical="center" wrapText="1"/>
    </xf>
    <xf numFmtId="1" fontId="0" fillId="0" borderId="69" xfId="0" applyNumberFormat="1" applyBorder="1" applyAlignment="1" applyProtection="1">
      <alignment horizontal="center" vertical="center" wrapText="1"/>
    </xf>
    <xf numFmtId="1" fontId="0" fillId="0" borderId="54" xfId="0" applyNumberFormat="1" applyBorder="1" applyAlignment="1" applyProtection="1">
      <alignment horizontal="center" vertical="center" wrapText="1"/>
    </xf>
    <xf numFmtId="166" fontId="0" fillId="0" borderId="6" xfId="0" applyNumberFormat="1" applyFill="1" applyBorder="1" applyAlignment="1" applyProtection="1">
      <alignment horizontal="center" vertical="center" wrapText="1"/>
    </xf>
    <xf numFmtId="166" fontId="0" fillId="0" borderId="9" xfId="0" applyNumberFormat="1" applyFill="1" applyBorder="1" applyAlignment="1" applyProtection="1">
      <alignment horizontal="center" vertical="center" wrapText="1"/>
    </xf>
    <xf numFmtId="166" fontId="0" fillId="0" borderId="7" xfId="0" applyNumberFormat="1" applyFill="1" applyBorder="1" applyAlignment="1" applyProtection="1">
      <alignment horizontal="center" vertical="center" wrapText="1"/>
    </xf>
    <xf numFmtId="1" fontId="0" fillId="0" borderId="57" xfId="0" applyNumberFormat="1" applyBorder="1" applyAlignment="1" applyProtection="1">
      <alignment horizontal="center" vertical="center" wrapText="1"/>
    </xf>
    <xf numFmtId="1" fontId="0" fillId="0" borderId="58" xfId="0" applyNumberFormat="1" applyBorder="1" applyAlignment="1" applyProtection="1">
      <alignment horizontal="center" vertical="center" wrapText="1"/>
    </xf>
    <xf numFmtId="1" fontId="0" fillId="0" borderId="45" xfId="0" applyNumberFormat="1" applyBorder="1" applyAlignment="1" applyProtection="1">
      <alignment horizontal="center" vertical="center" wrapText="1"/>
    </xf>
    <xf numFmtId="165" fontId="0" fillId="0" borderId="57" xfId="0" applyNumberFormat="1" applyFill="1" applyBorder="1" applyAlignment="1" applyProtection="1">
      <alignment horizontal="center" vertical="center" wrapText="1"/>
    </xf>
    <xf numFmtId="165" fontId="0" fillId="0" borderId="58" xfId="0" applyNumberFormat="1" applyFill="1" applyBorder="1" applyAlignment="1" applyProtection="1">
      <alignment horizontal="center" vertical="center" wrapText="1"/>
    </xf>
    <xf numFmtId="165" fontId="0" fillId="0" borderId="45" xfId="0" applyNumberFormat="1" applyFill="1" applyBorder="1" applyAlignment="1" applyProtection="1">
      <alignment horizontal="center" vertical="center" wrapText="1"/>
    </xf>
    <xf numFmtId="171" fontId="0" fillId="0" borderId="72" xfId="0" applyNumberFormat="1" applyBorder="1" applyAlignment="1" applyProtection="1">
      <alignment horizontal="center" vertical="center" wrapText="1"/>
    </xf>
    <xf numFmtId="171" fontId="0" fillId="0" borderId="73" xfId="0" applyNumberFormat="1" applyBorder="1" applyAlignment="1" applyProtection="1">
      <alignment horizontal="center" vertical="center" wrapText="1"/>
    </xf>
    <xf numFmtId="171" fontId="0" fillId="0" borderId="74" xfId="0" applyNumberFormat="1" applyBorder="1" applyAlignment="1" applyProtection="1">
      <alignment horizontal="center" vertical="center" wrapText="1"/>
    </xf>
    <xf numFmtId="2" fontId="13" fillId="22" borderId="57" xfId="0" applyNumberFormat="1" applyFont="1" applyFill="1" applyBorder="1" applyAlignment="1" applyProtection="1">
      <alignment horizontal="center" vertical="center" wrapText="1"/>
    </xf>
    <xf numFmtId="2" fontId="13" fillId="22" borderId="58" xfId="0" applyNumberFormat="1" applyFont="1" applyFill="1" applyBorder="1" applyAlignment="1" applyProtection="1">
      <alignment horizontal="center" vertical="center" wrapText="1"/>
    </xf>
    <xf numFmtId="2" fontId="13" fillId="22" borderId="45" xfId="0" applyNumberFormat="1" applyFont="1" applyFill="1" applyBorder="1" applyAlignment="1" applyProtection="1">
      <alignment horizontal="center" vertical="center" wrapText="1"/>
    </xf>
    <xf numFmtId="1" fontId="0" fillId="0" borderId="20" xfId="0" applyNumberFormat="1" applyBorder="1" applyAlignment="1" applyProtection="1">
      <alignment horizontal="center" vertical="center" wrapText="1"/>
    </xf>
    <xf numFmtId="1" fontId="0" fillId="0" borderId="0" xfId="0" applyNumberFormat="1" applyBorder="1" applyAlignment="1" applyProtection="1">
      <alignment horizontal="center" vertical="center" wrapText="1"/>
    </xf>
    <xf numFmtId="1" fontId="0" fillId="0" borderId="44" xfId="0" applyNumberFormat="1" applyBorder="1" applyAlignment="1" applyProtection="1">
      <alignment horizontal="center" vertical="center" wrapText="1"/>
    </xf>
    <xf numFmtId="2" fontId="18" fillId="0" borderId="49" xfId="0" applyNumberFormat="1" applyFont="1" applyBorder="1" applyAlignment="1" applyProtection="1">
      <alignment horizontal="left" vertical="center" wrapText="1"/>
    </xf>
    <xf numFmtId="0" fontId="18" fillId="0" borderId="63" xfId="0" applyFont="1" applyBorder="1" applyAlignment="1" applyProtection="1">
      <alignment horizontal="center" vertical="center" wrapText="1"/>
    </xf>
    <xf numFmtId="0" fontId="18" fillId="0" borderId="44" xfId="0" applyFont="1" applyBorder="1" applyAlignment="1" applyProtection="1">
      <alignment horizontal="center" vertical="center" wrapText="1"/>
    </xf>
    <xf numFmtId="0" fontId="18" fillId="0" borderId="65" xfId="0" applyFont="1" applyBorder="1" applyAlignment="1" applyProtection="1">
      <alignment horizontal="center" vertical="center" wrapText="1"/>
    </xf>
    <xf numFmtId="49" fontId="18" fillId="0" borderId="63" xfId="0" applyNumberFormat="1" applyFont="1" applyBorder="1" applyAlignment="1" applyProtection="1">
      <alignment horizontal="center" vertical="center" wrapText="1"/>
    </xf>
    <xf numFmtId="49" fontId="18" fillId="0" borderId="44" xfId="0" applyNumberFormat="1" applyFont="1" applyBorder="1" applyAlignment="1" applyProtection="1">
      <alignment horizontal="center" vertical="center" wrapText="1"/>
    </xf>
    <xf numFmtId="49" fontId="18" fillId="0" borderId="65" xfId="0" applyNumberFormat="1" applyFont="1" applyBorder="1" applyAlignment="1" applyProtection="1">
      <alignment horizontal="center" vertical="center" wrapText="1"/>
    </xf>
    <xf numFmtId="1" fontId="0" fillId="0" borderId="70" xfId="0" applyNumberFormat="1" applyBorder="1" applyAlignment="1" applyProtection="1">
      <alignment horizontal="center" vertical="center" wrapText="1"/>
    </xf>
    <xf numFmtId="1" fontId="0" fillId="0" borderId="71" xfId="0" applyNumberFormat="1" applyBorder="1" applyAlignment="1" applyProtection="1">
      <alignment horizontal="center" vertical="center" wrapText="1"/>
    </xf>
    <xf numFmtId="1" fontId="0" fillId="0" borderId="52" xfId="0" applyNumberFormat="1" applyBorder="1" applyAlignment="1" applyProtection="1">
      <alignment horizontal="center" vertical="center" wrapText="1"/>
    </xf>
    <xf numFmtId="166" fontId="0" fillId="22" borderId="5" xfId="0" applyNumberFormat="1" applyFill="1" applyBorder="1" applyAlignment="1" applyProtection="1">
      <alignment horizontal="center" vertical="center" wrapText="1"/>
    </xf>
    <xf numFmtId="166" fontId="0" fillId="22" borderId="1" xfId="0" applyNumberFormat="1" applyFill="1" applyBorder="1" applyAlignment="1" applyProtection="1">
      <alignment horizontal="center" vertical="center" wrapText="1"/>
    </xf>
    <xf numFmtId="166" fontId="0" fillId="22" borderId="3" xfId="0" applyNumberFormat="1" applyFill="1" applyBorder="1" applyAlignment="1" applyProtection="1">
      <alignment horizontal="center" vertical="center" wrapText="1"/>
    </xf>
    <xf numFmtId="2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81" xfId="763" applyNumberFormat="1" applyFont="1" applyFill="1" applyBorder="1" applyAlignment="1" applyProtection="1">
      <alignment horizontal="center" vertical="center" wrapText="1"/>
      <protection locked="0"/>
    </xf>
    <xf numFmtId="1" fontId="4" fillId="3" borderId="34" xfId="763" applyNumberFormat="1" applyFont="1" applyFill="1" applyBorder="1" applyAlignment="1" applyProtection="1">
      <alignment horizontal="center" vertical="center" wrapText="1"/>
      <protection locked="0"/>
    </xf>
    <xf numFmtId="165" fontId="4" fillId="3" borderId="34" xfId="763" applyNumberFormat="1" applyFont="1" applyFill="1" applyBorder="1" applyAlignment="1" applyProtection="1">
      <alignment horizontal="center" vertical="center" wrapText="1"/>
      <protection locked="0"/>
    </xf>
    <xf numFmtId="1" fontId="4" fillId="3" borderId="82" xfId="763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763" applyNumberFormat="1" applyFont="1" applyFill="1" applyBorder="1" applyAlignment="1" applyProtection="1">
      <alignment horizontal="center" vertical="center" wrapText="1"/>
      <protection locked="0"/>
    </xf>
    <xf numFmtId="3" fontId="4" fillId="3" borderId="98" xfId="763" applyNumberFormat="1" applyFont="1" applyFill="1" applyBorder="1" applyAlignment="1" applyProtection="1">
      <alignment horizontal="center" vertical="center" wrapText="1"/>
      <protection locked="0"/>
    </xf>
    <xf numFmtId="3" fontId="4" fillId="20" borderId="0" xfId="763" applyNumberFormat="1" applyFont="1" applyFill="1" applyBorder="1" applyAlignment="1" applyProtection="1">
      <alignment horizontal="center" vertical="center" wrapText="1"/>
      <protection locked="0"/>
    </xf>
    <xf numFmtId="1" fontId="4" fillId="3" borderId="101" xfId="763" applyNumberFormat="1" applyFont="1" applyFill="1" applyBorder="1" applyAlignment="1" applyProtection="1">
      <alignment horizontal="center" vertical="center" wrapText="1"/>
      <protection locked="0"/>
    </xf>
    <xf numFmtId="1" fontId="4" fillId="20" borderId="0" xfId="763" applyNumberFormat="1" applyFont="1" applyFill="1" applyBorder="1" applyAlignment="1" applyProtection="1">
      <alignment horizontal="center" vertical="center" wrapText="1"/>
      <protection locked="0"/>
    </xf>
    <xf numFmtId="3" fontId="4" fillId="3" borderId="109" xfId="763" applyNumberFormat="1" applyFont="1" applyFill="1" applyBorder="1" applyAlignment="1" applyProtection="1">
      <alignment horizontal="center" vertical="center" wrapText="1"/>
      <protection locked="0"/>
    </xf>
    <xf numFmtId="3" fontId="4" fillId="3" borderId="34" xfId="763" applyNumberFormat="1" applyFont="1" applyFill="1" applyBorder="1" applyAlignment="1" applyProtection="1">
      <alignment horizontal="right" vertical="center" wrapText="1"/>
      <protection locked="0"/>
    </xf>
    <xf numFmtId="1" fontId="4" fillId="3" borderId="26" xfId="763" applyNumberFormat="1" applyFont="1" applyFill="1" applyBorder="1" applyAlignment="1" applyProtection="1">
      <alignment horizontal="center" vertical="center" wrapText="1"/>
      <protection locked="0"/>
    </xf>
  </cellXfs>
  <cellStyles count="777">
    <cellStyle name="20 % - Akzent1" xfId="19" builtinId="30" customBuiltin="1"/>
    <cellStyle name="20 % - Akzent1 10" xfId="245"/>
    <cellStyle name="20 % - Akzent1 10 2" xfId="611"/>
    <cellStyle name="20 % - Akzent1 11" xfId="259"/>
    <cellStyle name="20 % - Akzent1 11 2" xfId="625"/>
    <cellStyle name="20 % - Akzent1 12" xfId="273"/>
    <cellStyle name="20 % - Akzent1 12 2" xfId="639"/>
    <cellStyle name="20 % - Akzent1 13" xfId="287"/>
    <cellStyle name="20 % - Akzent1 13 2" xfId="653"/>
    <cellStyle name="20 % - Akzent1 14" xfId="301"/>
    <cellStyle name="20 % - Akzent1 14 2" xfId="667"/>
    <cellStyle name="20 % - Akzent1 15" xfId="315"/>
    <cellStyle name="20 % - Akzent1 15 2" xfId="681"/>
    <cellStyle name="20 % - Akzent1 16" xfId="329"/>
    <cellStyle name="20 % - Akzent1 16 2" xfId="695"/>
    <cellStyle name="20 % - Akzent1 17" xfId="343"/>
    <cellStyle name="20 % - Akzent1 17 2" xfId="709"/>
    <cellStyle name="20 % - Akzent1 18" xfId="357"/>
    <cellStyle name="20 % - Akzent1 18 2" xfId="723"/>
    <cellStyle name="20 % - Akzent1 19" xfId="371"/>
    <cellStyle name="20 % - Akzent1 19 2" xfId="737"/>
    <cellStyle name="20 % - Akzent1 2" xfId="49"/>
    <cellStyle name="20 % - Akzent1 2 2" xfId="105"/>
    <cellStyle name="20 % - Akzent1 2 2 2" xfId="471"/>
    <cellStyle name="20 % - Akzent1 2 3" xfId="161"/>
    <cellStyle name="20 % - Akzent1 2 3 2" xfId="527"/>
    <cellStyle name="20 % - Akzent1 2 4" xfId="415"/>
    <cellStyle name="20 % - Akzent1 20" xfId="385"/>
    <cellStyle name="20 % - Akzent1 20 2" xfId="751"/>
    <cellStyle name="20 % - Akzent1 21" xfId="399"/>
    <cellStyle name="20 % - Akzent1 22" xfId="765"/>
    <cellStyle name="20 % - Akzent1 3" xfId="63"/>
    <cellStyle name="20 % - Akzent1 3 2" xfId="119"/>
    <cellStyle name="20 % - Akzent1 3 2 2" xfId="485"/>
    <cellStyle name="20 % - Akzent1 3 3" xfId="175"/>
    <cellStyle name="20 % - Akzent1 3 3 2" xfId="541"/>
    <cellStyle name="20 % - Akzent1 3 4" xfId="429"/>
    <cellStyle name="20 % - Akzent1 4" xfId="76"/>
    <cellStyle name="20 % - Akzent1 4 2" xfId="132"/>
    <cellStyle name="20 % - Akzent1 4 2 2" xfId="498"/>
    <cellStyle name="20 % - Akzent1 4 3" xfId="188"/>
    <cellStyle name="20 % - Akzent1 4 3 2" xfId="554"/>
    <cellStyle name="20 % - Akzent1 4 4" xfId="442"/>
    <cellStyle name="20 % - Akzent1 5" xfId="89"/>
    <cellStyle name="20 % - Akzent1 5 2" xfId="455"/>
    <cellStyle name="20 % - Akzent1 6" xfId="145"/>
    <cellStyle name="20 % - Akzent1 6 2" xfId="511"/>
    <cellStyle name="20 % - Akzent1 7" xfId="203"/>
    <cellStyle name="20 % - Akzent1 7 2" xfId="569"/>
    <cellStyle name="20 % - Akzent1 8" xfId="217"/>
    <cellStyle name="20 % - Akzent1 8 2" xfId="583"/>
    <cellStyle name="20 % - Akzent1 9" xfId="231"/>
    <cellStyle name="20 % - Akzent1 9 2" xfId="597"/>
    <cellStyle name="20 % - Akzent2" xfId="23" builtinId="34" customBuiltin="1"/>
    <cellStyle name="20 % - Akzent2 10" xfId="247"/>
    <cellStyle name="20 % - Akzent2 10 2" xfId="613"/>
    <cellStyle name="20 % - Akzent2 11" xfId="261"/>
    <cellStyle name="20 % - Akzent2 11 2" xfId="627"/>
    <cellStyle name="20 % - Akzent2 12" xfId="275"/>
    <cellStyle name="20 % - Akzent2 12 2" xfId="641"/>
    <cellStyle name="20 % - Akzent2 13" xfId="289"/>
    <cellStyle name="20 % - Akzent2 13 2" xfId="655"/>
    <cellStyle name="20 % - Akzent2 14" xfId="303"/>
    <cellStyle name="20 % - Akzent2 14 2" xfId="669"/>
    <cellStyle name="20 % - Akzent2 15" xfId="317"/>
    <cellStyle name="20 % - Akzent2 15 2" xfId="683"/>
    <cellStyle name="20 % - Akzent2 16" xfId="331"/>
    <cellStyle name="20 % - Akzent2 16 2" xfId="697"/>
    <cellStyle name="20 % - Akzent2 17" xfId="345"/>
    <cellStyle name="20 % - Akzent2 17 2" xfId="711"/>
    <cellStyle name="20 % - Akzent2 18" xfId="359"/>
    <cellStyle name="20 % - Akzent2 18 2" xfId="725"/>
    <cellStyle name="20 % - Akzent2 19" xfId="373"/>
    <cellStyle name="20 % - Akzent2 19 2" xfId="739"/>
    <cellStyle name="20 % - Akzent2 2" xfId="51"/>
    <cellStyle name="20 % - Akzent2 2 2" xfId="107"/>
    <cellStyle name="20 % - Akzent2 2 2 2" xfId="473"/>
    <cellStyle name="20 % - Akzent2 2 3" xfId="163"/>
    <cellStyle name="20 % - Akzent2 2 3 2" xfId="529"/>
    <cellStyle name="20 % - Akzent2 2 4" xfId="417"/>
    <cellStyle name="20 % - Akzent2 20" xfId="387"/>
    <cellStyle name="20 % - Akzent2 20 2" xfId="753"/>
    <cellStyle name="20 % - Akzent2 21" xfId="401"/>
    <cellStyle name="20 % - Akzent2 22" xfId="767"/>
    <cellStyle name="20 % - Akzent2 3" xfId="65"/>
    <cellStyle name="20 % - Akzent2 3 2" xfId="121"/>
    <cellStyle name="20 % - Akzent2 3 2 2" xfId="487"/>
    <cellStyle name="20 % - Akzent2 3 3" xfId="177"/>
    <cellStyle name="20 % - Akzent2 3 3 2" xfId="543"/>
    <cellStyle name="20 % - Akzent2 3 4" xfId="431"/>
    <cellStyle name="20 % - Akzent2 4" xfId="77"/>
    <cellStyle name="20 % - Akzent2 4 2" xfId="133"/>
    <cellStyle name="20 % - Akzent2 4 2 2" xfId="499"/>
    <cellStyle name="20 % - Akzent2 4 3" xfId="189"/>
    <cellStyle name="20 % - Akzent2 4 3 2" xfId="555"/>
    <cellStyle name="20 % - Akzent2 4 4" xfId="443"/>
    <cellStyle name="20 % - Akzent2 5" xfId="91"/>
    <cellStyle name="20 % - Akzent2 5 2" xfId="457"/>
    <cellStyle name="20 % - Akzent2 6" xfId="147"/>
    <cellStyle name="20 % - Akzent2 6 2" xfId="513"/>
    <cellStyle name="20 % - Akzent2 7" xfId="205"/>
    <cellStyle name="20 % - Akzent2 7 2" xfId="571"/>
    <cellStyle name="20 % - Akzent2 8" xfId="219"/>
    <cellStyle name="20 % - Akzent2 8 2" xfId="585"/>
    <cellStyle name="20 % - Akzent2 9" xfId="233"/>
    <cellStyle name="20 % - Akzent2 9 2" xfId="599"/>
    <cellStyle name="20 % - Akzent3" xfId="27" builtinId="38" customBuiltin="1"/>
    <cellStyle name="20 % - Akzent3 10" xfId="249"/>
    <cellStyle name="20 % - Akzent3 10 2" xfId="615"/>
    <cellStyle name="20 % - Akzent3 11" xfId="263"/>
    <cellStyle name="20 % - Akzent3 11 2" xfId="629"/>
    <cellStyle name="20 % - Akzent3 12" xfId="277"/>
    <cellStyle name="20 % - Akzent3 12 2" xfId="643"/>
    <cellStyle name="20 % - Akzent3 13" xfId="291"/>
    <cellStyle name="20 % - Akzent3 13 2" xfId="657"/>
    <cellStyle name="20 % - Akzent3 14" xfId="305"/>
    <cellStyle name="20 % - Akzent3 14 2" xfId="671"/>
    <cellStyle name="20 % - Akzent3 15" xfId="319"/>
    <cellStyle name="20 % - Akzent3 15 2" xfId="685"/>
    <cellStyle name="20 % - Akzent3 16" xfId="333"/>
    <cellStyle name="20 % - Akzent3 16 2" xfId="699"/>
    <cellStyle name="20 % - Akzent3 17" xfId="347"/>
    <cellStyle name="20 % - Akzent3 17 2" xfId="713"/>
    <cellStyle name="20 % - Akzent3 18" xfId="361"/>
    <cellStyle name="20 % - Akzent3 18 2" xfId="727"/>
    <cellStyle name="20 % - Akzent3 19" xfId="375"/>
    <cellStyle name="20 % - Akzent3 19 2" xfId="741"/>
    <cellStyle name="20 % - Akzent3 2" xfId="53"/>
    <cellStyle name="20 % - Akzent3 2 2" xfId="109"/>
    <cellStyle name="20 % - Akzent3 2 2 2" xfId="475"/>
    <cellStyle name="20 % - Akzent3 2 3" xfId="165"/>
    <cellStyle name="20 % - Akzent3 2 3 2" xfId="531"/>
    <cellStyle name="20 % - Akzent3 2 4" xfId="419"/>
    <cellStyle name="20 % - Akzent3 20" xfId="389"/>
    <cellStyle name="20 % - Akzent3 20 2" xfId="755"/>
    <cellStyle name="20 % - Akzent3 21" xfId="403"/>
    <cellStyle name="20 % - Akzent3 22" xfId="769"/>
    <cellStyle name="20 % - Akzent3 3" xfId="67"/>
    <cellStyle name="20 % - Akzent3 3 2" xfId="123"/>
    <cellStyle name="20 % - Akzent3 3 2 2" xfId="489"/>
    <cellStyle name="20 % - Akzent3 3 3" xfId="179"/>
    <cellStyle name="20 % - Akzent3 3 3 2" xfId="545"/>
    <cellStyle name="20 % - Akzent3 3 4" xfId="433"/>
    <cellStyle name="20 % - Akzent3 4" xfId="78"/>
    <cellStyle name="20 % - Akzent3 4 2" xfId="134"/>
    <cellStyle name="20 % - Akzent3 4 2 2" xfId="500"/>
    <cellStyle name="20 % - Akzent3 4 3" xfId="190"/>
    <cellStyle name="20 % - Akzent3 4 3 2" xfId="556"/>
    <cellStyle name="20 % - Akzent3 4 4" xfId="444"/>
    <cellStyle name="20 % - Akzent3 5" xfId="93"/>
    <cellStyle name="20 % - Akzent3 5 2" xfId="459"/>
    <cellStyle name="20 % - Akzent3 6" xfId="149"/>
    <cellStyle name="20 % - Akzent3 6 2" xfId="515"/>
    <cellStyle name="20 % - Akzent3 7" xfId="207"/>
    <cellStyle name="20 % - Akzent3 7 2" xfId="573"/>
    <cellStyle name="20 % - Akzent3 8" xfId="221"/>
    <cellStyle name="20 % - Akzent3 8 2" xfId="587"/>
    <cellStyle name="20 % - Akzent3 9" xfId="235"/>
    <cellStyle name="20 % - Akzent3 9 2" xfId="601"/>
    <cellStyle name="20 % - Akzent4" xfId="31" builtinId="42" customBuiltin="1"/>
    <cellStyle name="20 % - Akzent4 10" xfId="251"/>
    <cellStyle name="20 % - Akzent4 10 2" xfId="617"/>
    <cellStyle name="20 % - Akzent4 11" xfId="265"/>
    <cellStyle name="20 % - Akzent4 11 2" xfId="631"/>
    <cellStyle name="20 % - Akzent4 12" xfId="279"/>
    <cellStyle name="20 % - Akzent4 12 2" xfId="645"/>
    <cellStyle name="20 % - Akzent4 13" xfId="293"/>
    <cellStyle name="20 % - Akzent4 13 2" xfId="659"/>
    <cellStyle name="20 % - Akzent4 14" xfId="307"/>
    <cellStyle name="20 % - Akzent4 14 2" xfId="673"/>
    <cellStyle name="20 % - Akzent4 15" xfId="321"/>
    <cellStyle name="20 % - Akzent4 15 2" xfId="687"/>
    <cellStyle name="20 % - Akzent4 16" xfId="335"/>
    <cellStyle name="20 % - Akzent4 16 2" xfId="701"/>
    <cellStyle name="20 % - Akzent4 17" xfId="349"/>
    <cellStyle name="20 % - Akzent4 17 2" xfId="715"/>
    <cellStyle name="20 % - Akzent4 18" xfId="363"/>
    <cellStyle name="20 % - Akzent4 18 2" xfId="729"/>
    <cellStyle name="20 % - Akzent4 19" xfId="377"/>
    <cellStyle name="20 % - Akzent4 19 2" xfId="743"/>
    <cellStyle name="20 % - Akzent4 2" xfId="55"/>
    <cellStyle name="20 % - Akzent4 2 2" xfId="111"/>
    <cellStyle name="20 % - Akzent4 2 2 2" xfId="477"/>
    <cellStyle name="20 % - Akzent4 2 3" xfId="167"/>
    <cellStyle name="20 % - Akzent4 2 3 2" xfId="533"/>
    <cellStyle name="20 % - Akzent4 2 4" xfId="421"/>
    <cellStyle name="20 % - Akzent4 20" xfId="391"/>
    <cellStyle name="20 % - Akzent4 20 2" xfId="757"/>
    <cellStyle name="20 % - Akzent4 21" xfId="405"/>
    <cellStyle name="20 % - Akzent4 22" xfId="771"/>
    <cellStyle name="20 % - Akzent4 3" xfId="69"/>
    <cellStyle name="20 % - Akzent4 3 2" xfId="125"/>
    <cellStyle name="20 % - Akzent4 3 2 2" xfId="491"/>
    <cellStyle name="20 % - Akzent4 3 3" xfId="181"/>
    <cellStyle name="20 % - Akzent4 3 3 2" xfId="547"/>
    <cellStyle name="20 % - Akzent4 3 4" xfId="435"/>
    <cellStyle name="20 % - Akzent4 4" xfId="79"/>
    <cellStyle name="20 % - Akzent4 4 2" xfId="135"/>
    <cellStyle name="20 % - Akzent4 4 2 2" xfId="501"/>
    <cellStyle name="20 % - Akzent4 4 3" xfId="191"/>
    <cellStyle name="20 % - Akzent4 4 3 2" xfId="557"/>
    <cellStyle name="20 % - Akzent4 4 4" xfId="445"/>
    <cellStyle name="20 % - Akzent4 5" xfId="95"/>
    <cellStyle name="20 % - Akzent4 5 2" xfId="461"/>
    <cellStyle name="20 % - Akzent4 6" xfId="151"/>
    <cellStyle name="20 % - Akzent4 6 2" xfId="517"/>
    <cellStyle name="20 % - Akzent4 7" xfId="209"/>
    <cellStyle name="20 % - Akzent4 7 2" xfId="575"/>
    <cellStyle name="20 % - Akzent4 8" xfId="223"/>
    <cellStyle name="20 % - Akzent4 8 2" xfId="589"/>
    <cellStyle name="20 % - Akzent4 9" xfId="237"/>
    <cellStyle name="20 % - Akzent4 9 2" xfId="603"/>
    <cellStyle name="20 % - Akzent5" xfId="35" builtinId="46" customBuiltin="1"/>
    <cellStyle name="20 % - Akzent5 10" xfId="253"/>
    <cellStyle name="20 % - Akzent5 10 2" xfId="619"/>
    <cellStyle name="20 % - Akzent5 11" xfId="267"/>
    <cellStyle name="20 % - Akzent5 11 2" xfId="633"/>
    <cellStyle name="20 % - Akzent5 12" xfId="281"/>
    <cellStyle name="20 % - Akzent5 12 2" xfId="647"/>
    <cellStyle name="20 % - Akzent5 13" xfId="295"/>
    <cellStyle name="20 % - Akzent5 13 2" xfId="661"/>
    <cellStyle name="20 % - Akzent5 14" xfId="309"/>
    <cellStyle name="20 % - Akzent5 14 2" xfId="675"/>
    <cellStyle name="20 % - Akzent5 15" xfId="323"/>
    <cellStyle name="20 % - Akzent5 15 2" xfId="689"/>
    <cellStyle name="20 % - Akzent5 16" xfId="337"/>
    <cellStyle name="20 % - Akzent5 16 2" xfId="703"/>
    <cellStyle name="20 % - Akzent5 17" xfId="351"/>
    <cellStyle name="20 % - Akzent5 17 2" xfId="717"/>
    <cellStyle name="20 % - Akzent5 18" xfId="365"/>
    <cellStyle name="20 % - Akzent5 18 2" xfId="731"/>
    <cellStyle name="20 % - Akzent5 19" xfId="379"/>
    <cellStyle name="20 % - Akzent5 19 2" xfId="745"/>
    <cellStyle name="20 % - Akzent5 2" xfId="57"/>
    <cellStyle name="20 % - Akzent5 2 2" xfId="113"/>
    <cellStyle name="20 % - Akzent5 2 2 2" xfId="479"/>
    <cellStyle name="20 % - Akzent5 2 3" xfId="169"/>
    <cellStyle name="20 % - Akzent5 2 3 2" xfId="535"/>
    <cellStyle name="20 % - Akzent5 2 4" xfId="423"/>
    <cellStyle name="20 % - Akzent5 20" xfId="393"/>
    <cellStyle name="20 % - Akzent5 20 2" xfId="759"/>
    <cellStyle name="20 % - Akzent5 21" xfId="407"/>
    <cellStyle name="20 % - Akzent5 22" xfId="773"/>
    <cellStyle name="20 % - Akzent5 3" xfId="71"/>
    <cellStyle name="20 % - Akzent5 3 2" xfId="127"/>
    <cellStyle name="20 % - Akzent5 3 2 2" xfId="493"/>
    <cellStyle name="20 % - Akzent5 3 3" xfId="183"/>
    <cellStyle name="20 % - Akzent5 3 3 2" xfId="549"/>
    <cellStyle name="20 % - Akzent5 3 4" xfId="437"/>
    <cellStyle name="20 % - Akzent5 4" xfId="80"/>
    <cellStyle name="20 % - Akzent5 4 2" xfId="136"/>
    <cellStyle name="20 % - Akzent5 4 2 2" xfId="502"/>
    <cellStyle name="20 % - Akzent5 4 3" xfId="192"/>
    <cellStyle name="20 % - Akzent5 4 3 2" xfId="558"/>
    <cellStyle name="20 % - Akzent5 4 4" xfId="446"/>
    <cellStyle name="20 % - Akzent5 5" xfId="97"/>
    <cellStyle name="20 % - Akzent5 5 2" xfId="463"/>
    <cellStyle name="20 % - Akzent5 6" xfId="153"/>
    <cellStyle name="20 % - Akzent5 6 2" xfId="519"/>
    <cellStyle name="20 % - Akzent5 7" xfId="211"/>
    <cellStyle name="20 % - Akzent5 7 2" xfId="577"/>
    <cellStyle name="20 % - Akzent5 8" xfId="225"/>
    <cellStyle name="20 % - Akzent5 8 2" xfId="591"/>
    <cellStyle name="20 % - Akzent5 9" xfId="239"/>
    <cellStyle name="20 % - Akzent5 9 2" xfId="605"/>
    <cellStyle name="20 % - Akzent6" xfId="39" builtinId="50" customBuiltin="1"/>
    <cellStyle name="20 % - Akzent6 10" xfId="255"/>
    <cellStyle name="20 % - Akzent6 10 2" xfId="621"/>
    <cellStyle name="20 % - Akzent6 11" xfId="269"/>
    <cellStyle name="20 % - Akzent6 11 2" xfId="635"/>
    <cellStyle name="20 % - Akzent6 12" xfId="283"/>
    <cellStyle name="20 % - Akzent6 12 2" xfId="649"/>
    <cellStyle name="20 % - Akzent6 13" xfId="297"/>
    <cellStyle name="20 % - Akzent6 13 2" xfId="663"/>
    <cellStyle name="20 % - Akzent6 14" xfId="311"/>
    <cellStyle name="20 % - Akzent6 14 2" xfId="677"/>
    <cellStyle name="20 % - Akzent6 15" xfId="325"/>
    <cellStyle name="20 % - Akzent6 15 2" xfId="691"/>
    <cellStyle name="20 % - Akzent6 16" xfId="339"/>
    <cellStyle name="20 % - Akzent6 16 2" xfId="705"/>
    <cellStyle name="20 % - Akzent6 17" xfId="353"/>
    <cellStyle name="20 % - Akzent6 17 2" xfId="719"/>
    <cellStyle name="20 % - Akzent6 18" xfId="367"/>
    <cellStyle name="20 % - Akzent6 18 2" xfId="733"/>
    <cellStyle name="20 % - Akzent6 19" xfId="381"/>
    <cellStyle name="20 % - Akzent6 19 2" xfId="747"/>
    <cellStyle name="20 % - Akzent6 2" xfId="59"/>
    <cellStyle name="20 % - Akzent6 2 2" xfId="115"/>
    <cellStyle name="20 % - Akzent6 2 2 2" xfId="481"/>
    <cellStyle name="20 % - Akzent6 2 3" xfId="171"/>
    <cellStyle name="20 % - Akzent6 2 3 2" xfId="537"/>
    <cellStyle name="20 % - Akzent6 2 4" xfId="425"/>
    <cellStyle name="20 % - Akzent6 20" xfId="395"/>
    <cellStyle name="20 % - Akzent6 20 2" xfId="761"/>
    <cellStyle name="20 % - Akzent6 21" xfId="409"/>
    <cellStyle name="20 % - Akzent6 22" xfId="775"/>
    <cellStyle name="20 % - Akzent6 3" xfId="73"/>
    <cellStyle name="20 % - Akzent6 3 2" xfId="129"/>
    <cellStyle name="20 % - Akzent6 3 2 2" xfId="495"/>
    <cellStyle name="20 % - Akzent6 3 3" xfId="185"/>
    <cellStyle name="20 % - Akzent6 3 3 2" xfId="551"/>
    <cellStyle name="20 % - Akzent6 3 4" xfId="439"/>
    <cellStyle name="20 % - Akzent6 4" xfId="81"/>
    <cellStyle name="20 % - Akzent6 4 2" xfId="137"/>
    <cellStyle name="20 % - Akzent6 4 2 2" xfId="503"/>
    <cellStyle name="20 % - Akzent6 4 3" xfId="193"/>
    <cellStyle name="20 % - Akzent6 4 3 2" xfId="559"/>
    <cellStyle name="20 % - Akzent6 4 4" xfId="447"/>
    <cellStyle name="20 % - Akzent6 5" xfId="99"/>
    <cellStyle name="20 % - Akzent6 5 2" xfId="465"/>
    <cellStyle name="20 % - Akzent6 6" xfId="155"/>
    <cellStyle name="20 % - Akzent6 6 2" xfId="521"/>
    <cellStyle name="20 % - Akzent6 7" xfId="213"/>
    <cellStyle name="20 % - Akzent6 7 2" xfId="579"/>
    <cellStyle name="20 % - Akzent6 8" xfId="227"/>
    <cellStyle name="20 % - Akzent6 8 2" xfId="593"/>
    <cellStyle name="20 % - Akzent6 9" xfId="241"/>
    <cellStyle name="20 % - Akzent6 9 2" xfId="607"/>
    <cellStyle name="40 % - Akzent1" xfId="20" builtinId="31" customBuiltin="1"/>
    <cellStyle name="40 % - Akzent1 10" xfId="246"/>
    <cellStyle name="40 % - Akzent1 10 2" xfId="612"/>
    <cellStyle name="40 % - Akzent1 11" xfId="260"/>
    <cellStyle name="40 % - Akzent1 11 2" xfId="626"/>
    <cellStyle name="40 % - Akzent1 12" xfId="274"/>
    <cellStyle name="40 % - Akzent1 12 2" xfId="640"/>
    <cellStyle name="40 % - Akzent1 13" xfId="288"/>
    <cellStyle name="40 % - Akzent1 13 2" xfId="654"/>
    <cellStyle name="40 % - Akzent1 14" xfId="302"/>
    <cellStyle name="40 % - Akzent1 14 2" xfId="668"/>
    <cellStyle name="40 % - Akzent1 15" xfId="316"/>
    <cellStyle name="40 % - Akzent1 15 2" xfId="682"/>
    <cellStyle name="40 % - Akzent1 16" xfId="330"/>
    <cellStyle name="40 % - Akzent1 16 2" xfId="696"/>
    <cellStyle name="40 % - Akzent1 17" xfId="344"/>
    <cellStyle name="40 % - Akzent1 17 2" xfId="710"/>
    <cellStyle name="40 % - Akzent1 18" xfId="358"/>
    <cellStyle name="40 % - Akzent1 18 2" xfId="724"/>
    <cellStyle name="40 % - Akzent1 19" xfId="372"/>
    <cellStyle name="40 % - Akzent1 19 2" xfId="738"/>
    <cellStyle name="40 % - Akzent1 2" xfId="50"/>
    <cellStyle name="40 % - Akzent1 2 2" xfId="106"/>
    <cellStyle name="40 % - Akzent1 2 2 2" xfId="472"/>
    <cellStyle name="40 % - Akzent1 2 3" xfId="162"/>
    <cellStyle name="40 % - Akzent1 2 3 2" xfId="528"/>
    <cellStyle name="40 % - Akzent1 2 4" xfId="416"/>
    <cellStyle name="40 % - Akzent1 20" xfId="386"/>
    <cellStyle name="40 % - Akzent1 20 2" xfId="752"/>
    <cellStyle name="40 % - Akzent1 21" xfId="400"/>
    <cellStyle name="40 % - Akzent1 22" xfId="766"/>
    <cellStyle name="40 % - Akzent1 3" xfId="64"/>
    <cellStyle name="40 % - Akzent1 3 2" xfId="120"/>
    <cellStyle name="40 % - Akzent1 3 2 2" xfId="486"/>
    <cellStyle name="40 % - Akzent1 3 3" xfId="176"/>
    <cellStyle name="40 % - Akzent1 3 3 2" xfId="542"/>
    <cellStyle name="40 % - Akzent1 3 4" xfId="430"/>
    <cellStyle name="40 % - Akzent1 4" xfId="82"/>
    <cellStyle name="40 % - Akzent1 4 2" xfId="138"/>
    <cellStyle name="40 % - Akzent1 4 2 2" xfId="504"/>
    <cellStyle name="40 % - Akzent1 4 3" xfId="194"/>
    <cellStyle name="40 % - Akzent1 4 3 2" xfId="560"/>
    <cellStyle name="40 % - Akzent1 4 4" xfId="448"/>
    <cellStyle name="40 % - Akzent1 5" xfId="90"/>
    <cellStyle name="40 % - Akzent1 5 2" xfId="456"/>
    <cellStyle name="40 % - Akzent1 6" xfId="146"/>
    <cellStyle name="40 % - Akzent1 6 2" xfId="512"/>
    <cellStyle name="40 % - Akzent1 7" xfId="204"/>
    <cellStyle name="40 % - Akzent1 7 2" xfId="570"/>
    <cellStyle name="40 % - Akzent1 8" xfId="218"/>
    <cellStyle name="40 % - Akzent1 8 2" xfId="584"/>
    <cellStyle name="40 % - Akzent1 9" xfId="232"/>
    <cellStyle name="40 % - Akzent1 9 2" xfId="598"/>
    <cellStyle name="40 % - Akzent2" xfId="24" builtinId="35" customBuiltin="1"/>
    <cellStyle name="40 % - Akzent2 10" xfId="248"/>
    <cellStyle name="40 % - Akzent2 10 2" xfId="614"/>
    <cellStyle name="40 % - Akzent2 11" xfId="262"/>
    <cellStyle name="40 % - Akzent2 11 2" xfId="628"/>
    <cellStyle name="40 % - Akzent2 12" xfId="276"/>
    <cellStyle name="40 % - Akzent2 12 2" xfId="642"/>
    <cellStyle name="40 % - Akzent2 13" xfId="290"/>
    <cellStyle name="40 % - Akzent2 13 2" xfId="656"/>
    <cellStyle name="40 % - Akzent2 14" xfId="304"/>
    <cellStyle name="40 % - Akzent2 14 2" xfId="670"/>
    <cellStyle name="40 % - Akzent2 15" xfId="318"/>
    <cellStyle name="40 % - Akzent2 15 2" xfId="684"/>
    <cellStyle name="40 % - Akzent2 16" xfId="332"/>
    <cellStyle name="40 % - Akzent2 16 2" xfId="698"/>
    <cellStyle name="40 % - Akzent2 17" xfId="346"/>
    <cellStyle name="40 % - Akzent2 17 2" xfId="712"/>
    <cellStyle name="40 % - Akzent2 18" xfId="360"/>
    <cellStyle name="40 % - Akzent2 18 2" xfId="726"/>
    <cellStyle name="40 % - Akzent2 19" xfId="374"/>
    <cellStyle name="40 % - Akzent2 19 2" xfId="740"/>
    <cellStyle name="40 % - Akzent2 2" xfId="52"/>
    <cellStyle name="40 % - Akzent2 2 2" xfId="108"/>
    <cellStyle name="40 % - Akzent2 2 2 2" xfId="474"/>
    <cellStyle name="40 % - Akzent2 2 3" xfId="164"/>
    <cellStyle name="40 % - Akzent2 2 3 2" xfId="530"/>
    <cellStyle name="40 % - Akzent2 2 4" xfId="418"/>
    <cellStyle name="40 % - Akzent2 20" xfId="388"/>
    <cellStyle name="40 % - Akzent2 20 2" xfId="754"/>
    <cellStyle name="40 % - Akzent2 21" xfId="402"/>
    <cellStyle name="40 % - Akzent2 22" xfId="768"/>
    <cellStyle name="40 % - Akzent2 3" xfId="66"/>
    <cellStyle name="40 % - Akzent2 3 2" xfId="122"/>
    <cellStyle name="40 % - Akzent2 3 2 2" xfId="488"/>
    <cellStyle name="40 % - Akzent2 3 3" xfId="178"/>
    <cellStyle name="40 % - Akzent2 3 3 2" xfId="544"/>
    <cellStyle name="40 % - Akzent2 3 4" xfId="432"/>
    <cellStyle name="40 % - Akzent2 4" xfId="83"/>
    <cellStyle name="40 % - Akzent2 4 2" xfId="139"/>
    <cellStyle name="40 % - Akzent2 4 2 2" xfId="505"/>
    <cellStyle name="40 % - Akzent2 4 3" xfId="195"/>
    <cellStyle name="40 % - Akzent2 4 3 2" xfId="561"/>
    <cellStyle name="40 % - Akzent2 4 4" xfId="449"/>
    <cellStyle name="40 % - Akzent2 5" xfId="92"/>
    <cellStyle name="40 % - Akzent2 5 2" xfId="458"/>
    <cellStyle name="40 % - Akzent2 6" xfId="148"/>
    <cellStyle name="40 % - Akzent2 6 2" xfId="514"/>
    <cellStyle name="40 % - Akzent2 7" xfId="206"/>
    <cellStyle name="40 % - Akzent2 7 2" xfId="572"/>
    <cellStyle name="40 % - Akzent2 8" xfId="220"/>
    <cellStyle name="40 % - Akzent2 8 2" xfId="586"/>
    <cellStyle name="40 % - Akzent2 9" xfId="234"/>
    <cellStyle name="40 % - Akzent2 9 2" xfId="600"/>
    <cellStyle name="40 % - Akzent3" xfId="28" builtinId="39" customBuiltin="1"/>
    <cellStyle name="40 % - Akzent3 10" xfId="250"/>
    <cellStyle name="40 % - Akzent3 10 2" xfId="616"/>
    <cellStyle name="40 % - Akzent3 11" xfId="264"/>
    <cellStyle name="40 % - Akzent3 11 2" xfId="630"/>
    <cellStyle name="40 % - Akzent3 12" xfId="278"/>
    <cellStyle name="40 % - Akzent3 12 2" xfId="644"/>
    <cellStyle name="40 % - Akzent3 13" xfId="292"/>
    <cellStyle name="40 % - Akzent3 13 2" xfId="658"/>
    <cellStyle name="40 % - Akzent3 14" xfId="306"/>
    <cellStyle name="40 % - Akzent3 14 2" xfId="672"/>
    <cellStyle name="40 % - Akzent3 15" xfId="320"/>
    <cellStyle name="40 % - Akzent3 15 2" xfId="686"/>
    <cellStyle name="40 % - Akzent3 16" xfId="334"/>
    <cellStyle name="40 % - Akzent3 16 2" xfId="700"/>
    <cellStyle name="40 % - Akzent3 17" xfId="348"/>
    <cellStyle name="40 % - Akzent3 17 2" xfId="714"/>
    <cellStyle name="40 % - Akzent3 18" xfId="362"/>
    <cellStyle name="40 % - Akzent3 18 2" xfId="728"/>
    <cellStyle name="40 % - Akzent3 19" xfId="376"/>
    <cellStyle name="40 % - Akzent3 19 2" xfId="742"/>
    <cellStyle name="40 % - Akzent3 2" xfId="54"/>
    <cellStyle name="40 % - Akzent3 2 2" xfId="110"/>
    <cellStyle name="40 % - Akzent3 2 2 2" xfId="476"/>
    <cellStyle name="40 % - Akzent3 2 3" xfId="166"/>
    <cellStyle name="40 % - Akzent3 2 3 2" xfId="532"/>
    <cellStyle name="40 % - Akzent3 2 4" xfId="420"/>
    <cellStyle name="40 % - Akzent3 20" xfId="390"/>
    <cellStyle name="40 % - Akzent3 20 2" xfId="756"/>
    <cellStyle name="40 % - Akzent3 21" xfId="404"/>
    <cellStyle name="40 % - Akzent3 22" xfId="770"/>
    <cellStyle name="40 % - Akzent3 3" xfId="68"/>
    <cellStyle name="40 % - Akzent3 3 2" xfId="124"/>
    <cellStyle name="40 % - Akzent3 3 2 2" xfId="490"/>
    <cellStyle name="40 % - Akzent3 3 3" xfId="180"/>
    <cellStyle name="40 % - Akzent3 3 3 2" xfId="546"/>
    <cellStyle name="40 % - Akzent3 3 4" xfId="434"/>
    <cellStyle name="40 % - Akzent3 4" xfId="84"/>
    <cellStyle name="40 % - Akzent3 4 2" xfId="140"/>
    <cellStyle name="40 % - Akzent3 4 2 2" xfId="506"/>
    <cellStyle name="40 % - Akzent3 4 3" xfId="196"/>
    <cellStyle name="40 % - Akzent3 4 3 2" xfId="562"/>
    <cellStyle name="40 % - Akzent3 4 4" xfId="450"/>
    <cellStyle name="40 % - Akzent3 5" xfId="94"/>
    <cellStyle name="40 % - Akzent3 5 2" xfId="460"/>
    <cellStyle name="40 % - Akzent3 6" xfId="150"/>
    <cellStyle name="40 % - Akzent3 6 2" xfId="516"/>
    <cellStyle name="40 % - Akzent3 7" xfId="208"/>
    <cellStyle name="40 % - Akzent3 7 2" xfId="574"/>
    <cellStyle name="40 % - Akzent3 8" xfId="222"/>
    <cellStyle name="40 % - Akzent3 8 2" xfId="588"/>
    <cellStyle name="40 % - Akzent3 9" xfId="236"/>
    <cellStyle name="40 % - Akzent3 9 2" xfId="602"/>
    <cellStyle name="40 % - Akzent4" xfId="32" builtinId="43" customBuiltin="1"/>
    <cellStyle name="40 % - Akzent4 10" xfId="252"/>
    <cellStyle name="40 % - Akzent4 10 2" xfId="618"/>
    <cellStyle name="40 % - Akzent4 11" xfId="266"/>
    <cellStyle name="40 % - Akzent4 11 2" xfId="632"/>
    <cellStyle name="40 % - Akzent4 12" xfId="280"/>
    <cellStyle name="40 % - Akzent4 12 2" xfId="646"/>
    <cellStyle name="40 % - Akzent4 13" xfId="294"/>
    <cellStyle name="40 % - Akzent4 13 2" xfId="660"/>
    <cellStyle name="40 % - Akzent4 14" xfId="308"/>
    <cellStyle name="40 % - Akzent4 14 2" xfId="674"/>
    <cellStyle name="40 % - Akzent4 15" xfId="322"/>
    <cellStyle name="40 % - Akzent4 15 2" xfId="688"/>
    <cellStyle name="40 % - Akzent4 16" xfId="336"/>
    <cellStyle name="40 % - Akzent4 16 2" xfId="702"/>
    <cellStyle name="40 % - Akzent4 17" xfId="350"/>
    <cellStyle name="40 % - Akzent4 17 2" xfId="716"/>
    <cellStyle name="40 % - Akzent4 18" xfId="364"/>
    <cellStyle name="40 % - Akzent4 18 2" xfId="730"/>
    <cellStyle name="40 % - Akzent4 19" xfId="378"/>
    <cellStyle name="40 % - Akzent4 19 2" xfId="744"/>
    <cellStyle name="40 % - Akzent4 2" xfId="56"/>
    <cellStyle name="40 % - Akzent4 2 2" xfId="112"/>
    <cellStyle name="40 % - Akzent4 2 2 2" xfId="478"/>
    <cellStyle name="40 % - Akzent4 2 3" xfId="168"/>
    <cellStyle name="40 % - Akzent4 2 3 2" xfId="534"/>
    <cellStyle name="40 % - Akzent4 2 4" xfId="422"/>
    <cellStyle name="40 % - Akzent4 20" xfId="392"/>
    <cellStyle name="40 % - Akzent4 20 2" xfId="758"/>
    <cellStyle name="40 % - Akzent4 21" xfId="406"/>
    <cellStyle name="40 % - Akzent4 22" xfId="772"/>
    <cellStyle name="40 % - Akzent4 3" xfId="70"/>
    <cellStyle name="40 % - Akzent4 3 2" xfId="126"/>
    <cellStyle name="40 % - Akzent4 3 2 2" xfId="492"/>
    <cellStyle name="40 % - Akzent4 3 3" xfId="182"/>
    <cellStyle name="40 % - Akzent4 3 3 2" xfId="548"/>
    <cellStyle name="40 % - Akzent4 3 4" xfId="436"/>
    <cellStyle name="40 % - Akzent4 4" xfId="85"/>
    <cellStyle name="40 % - Akzent4 4 2" xfId="141"/>
    <cellStyle name="40 % - Akzent4 4 2 2" xfId="507"/>
    <cellStyle name="40 % - Akzent4 4 3" xfId="197"/>
    <cellStyle name="40 % - Akzent4 4 3 2" xfId="563"/>
    <cellStyle name="40 % - Akzent4 4 4" xfId="451"/>
    <cellStyle name="40 % - Akzent4 5" xfId="96"/>
    <cellStyle name="40 % - Akzent4 5 2" xfId="462"/>
    <cellStyle name="40 % - Akzent4 6" xfId="152"/>
    <cellStyle name="40 % - Akzent4 6 2" xfId="518"/>
    <cellStyle name="40 % - Akzent4 7" xfId="210"/>
    <cellStyle name="40 % - Akzent4 7 2" xfId="576"/>
    <cellStyle name="40 % - Akzent4 8" xfId="224"/>
    <cellStyle name="40 % - Akzent4 8 2" xfId="590"/>
    <cellStyle name="40 % - Akzent4 9" xfId="238"/>
    <cellStyle name="40 % - Akzent4 9 2" xfId="604"/>
    <cellStyle name="40 % - Akzent5" xfId="36" builtinId="47" customBuiltin="1"/>
    <cellStyle name="40 % - Akzent5 10" xfId="254"/>
    <cellStyle name="40 % - Akzent5 10 2" xfId="620"/>
    <cellStyle name="40 % - Akzent5 11" xfId="268"/>
    <cellStyle name="40 % - Akzent5 11 2" xfId="634"/>
    <cellStyle name="40 % - Akzent5 12" xfId="282"/>
    <cellStyle name="40 % - Akzent5 12 2" xfId="648"/>
    <cellStyle name="40 % - Akzent5 13" xfId="296"/>
    <cellStyle name="40 % - Akzent5 13 2" xfId="662"/>
    <cellStyle name="40 % - Akzent5 14" xfId="310"/>
    <cellStyle name="40 % - Akzent5 14 2" xfId="676"/>
    <cellStyle name="40 % - Akzent5 15" xfId="324"/>
    <cellStyle name="40 % - Akzent5 15 2" xfId="690"/>
    <cellStyle name="40 % - Akzent5 16" xfId="338"/>
    <cellStyle name="40 % - Akzent5 16 2" xfId="704"/>
    <cellStyle name="40 % - Akzent5 17" xfId="352"/>
    <cellStyle name="40 % - Akzent5 17 2" xfId="718"/>
    <cellStyle name="40 % - Akzent5 18" xfId="366"/>
    <cellStyle name="40 % - Akzent5 18 2" xfId="732"/>
    <cellStyle name="40 % - Akzent5 19" xfId="380"/>
    <cellStyle name="40 % - Akzent5 19 2" xfId="746"/>
    <cellStyle name="40 % - Akzent5 2" xfId="58"/>
    <cellStyle name="40 % - Akzent5 2 2" xfId="114"/>
    <cellStyle name="40 % - Akzent5 2 2 2" xfId="480"/>
    <cellStyle name="40 % - Akzent5 2 3" xfId="170"/>
    <cellStyle name="40 % - Akzent5 2 3 2" xfId="536"/>
    <cellStyle name="40 % - Akzent5 2 4" xfId="424"/>
    <cellStyle name="40 % - Akzent5 20" xfId="394"/>
    <cellStyle name="40 % - Akzent5 20 2" xfId="760"/>
    <cellStyle name="40 % - Akzent5 21" xfId="408"/>
    <cellStyle name="40 % - Akzent5 22" xfId="774"/>
    <cellStyle name="40 % - Akzent5 3" xfId="72"/>
    <cellStyle name="40 % - Akzent5 3 2" xfId="128"/>
    <cellStyle name="40 % - Akzent5 3 2 2" xfId="494"/>
    <cellStyle name="40 % - Akzent5 3 3" xfId="184"/>
    <cellStyle name="40 % - Akzent5 3 3 2" xfId="550"/>
    <cellStyle name="40 % - Akzent5 3 4" xfId="438"/>
    <cellStyle name="40 % - Akzent5 4" xfId="86"/>
    <cellStyle name="40 % - Akzent5 4 2" xfId="142"/>
    <cellStyle name="40 % - Akzent5 4 2 2" xfId="508"/>
    <cellStyle name="40 % - Akzent5 4 3" xfId="198"/>
    <cellStyle name="40 % - Akzent5 4 3 2" xfId="564"/>
    <cellStyle name="40 % - Akzent5 4 4" xfId="452"/>
    <cellStyle name="40 % - Akzent5 5" xfId="98"/>
    <cellStyle name="40 % - Akzent5 5 2" xfId="464"/>
    <cellStyle name="40 % - Akzent5 6" xfId="154"/>
    <cellStyle name="40 % - Akzent5 6 2" xfId="520"/>
    <cellStyle name="40 % - Akzent5 7" xfId="212"/>
    <cellStyle name="40 % - Akzent5 7 2" xfId="578"/>
    <cellStyle name="40 % - Akzent5 8" xfId="226"/>
    <cellStyle name="40 % - Akzent5 8 2" xfId="592"/>
    <cellStyle name="40 % - Akzent5 9" xfId="240"/>
    <cellStyle name="40 % - Akzent5 9 2" xfId="606"/>
    <cellStyle name="40 % - Akzent6" xfId="40" builtinId="51" customBuiltin="1"/>
    <cellStyle name="40 % - Akzent6 10" xfId="256"/>
    <cellStyle name="40 % - Akzent6 10 2" xfId="622"/>
    <cellStyle name="40 % - Akzent6 11" xfId="270"/>
    <cellStyle name="40 % - Akzent6 11 2" xfId="636"/>
    <cellStyle name="40 % - Akzent6 12" xfId="284"/>
    <cellStyle name="40 % - Akzent6 12 2" xfId="650"/>
    <cellStyle name="40 % - Akzent6 13" xfId="298"/>
    <cellStyle name="40 % - Akzent6 13 2" xfId="664"/>
    <cellStyle name="40 % - Akzent6 14" xfId="312"/>
    <cellStyle name="40 % - Akzent6 14 2" xfId="678"/>
    <cellStyle name="40 % - Akzent6 15" xfId="326"/>
    <cellStyle name="40 % - Akzent6 15 2" xfId="692"/>
    <cellStyle name="40 % - Akzent6 16" xfId="340"/>
    <cellStyle name="40 % - Akzent6 16 2" xfId="706"/>
    <cellStyle name="40 % - Akzent6 17" xfId="354"/>
    <cellStyle name="40 % - Akzent6 17 2" xfId="720"/>
    <cellStyle name="40 % - Akzent6 18" xfId="368"/>
    <cellStyle name="40 % - Akzent6 18 2" xfId="734"/>
    <cellStyle name="40 % - Akzent6 19" xfId="382"/>
    <cellStyle name="40 % - Akzent6 19 2" xfId="748"/>
    <cellStyle name="40 % - Akzent6 2" xfId="60"/>
    <cellStyle name="40 % - Akzent6 2 2" xfId="116"/>
    <cellStyle name="40 % - Akzent6 2 2 2" xfId="482"/>
    <cellStyle name="40 % - Akzent6 2 3" xfId="172"/>
    <cellStyle name="40 % - Akzent6 2 3 2" xfId="538"/>
    <cellStyle name="40 % - Akzent6 2 4" xfId="426"/>
    <cellStyle name="40 % - Akzent6 20" xfId="396"/>
    <cellStyle name="40 % - Akzent6 20 2" xfId="762"/>
    <cellStyle name="40 % - Akzent6 21" xfId="410"/>
    <cellStyle name="40 % - Akzent6 22" xfId="776"/>
    <cellStyle name="40 % - Akzent6 3" xfId="74"/>
    <cellStyle name="40 % - Akzent6 3 2" xfId="130"/>
    <cellStyle name="40 % - Akzent6 3 2 2" xfId="496"/>
    <cellStyle name="40 % - Akzent6 3 3" xfId="186"/>
    <cellStyle name="40 % - Akzent6 3 3 2" xfId="552"/>
    <cellStyle name="40 % - Akzent6 3 4" xfId="440"/>
    <cellStyle name="40 % - Akzent6 4" xfId="87"/>
    <cellStyle name="40 % - Akzent6 4 2" xfId="143"/>
    <cellStyle name="40 % - Akzent6 4 2 2" xfId="509"/>
    <cellStyle name="40 % - Akzent6 4 3" xfId="199"/>
    <cellStyle name="40 % - Akzent6 4 3 2" xfId="565"/>
    <cellStyle name="40 % - Akzent6 4 4" xfId="453"/>
    <cellStyle name="40 % - Akzent6 5" xfId="100"/>
    <cellStyle name="40 % - Akzent6 5 2" xfId="466"/>
    <cellStyle name="40 % - Akzent6 6" xfId="156"/>
    <cellStyle name="40 % - Akzent6 6 2" xfId="522"/>
    <cellStyle name="40 % - Akzent6 7" xfId="214"/>
    <cellStyle name="40 % - Akzent6 7 2" xfId="580"/>
    <cellStyle name="40 % - Akzent6 8" xfId="228"/>
    <cellStyle name="40 % - Akzent6 8 2" xfId="594"/>
    <cellStyle name="40 % - Akzent6 9" xfId="242"/>
    <cellStyle name="40 % - Akzent6 9 2" xfId="608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7" builtinId="26" customBuiltin="1"/>
    <cellStyle name="Link" xfId="1" builtinId="8"/>
    <cellStyle name="Neutral" xfId="9" builtinId="28" customBuiltin="1"/>
    <cellStyle name="Notiz 10" xfId="258"/>
    <cellStyle name="Notiz 10 2" xfId="624"/>
    <cellStyle name="Notiz 11" xfId="272"/>
    <cellStyle name="Notiz 11 2" xfId="638"/>
    <cellStyle name="Notiz 12" xfId="286"/>
    <cellStyle name="Notiz 12 2" xfId="652"/>
    <cellStyle name="Notiz 13" xfId="300"/>
    <cellStyle name="Notiz 13 2" xfId="666"/>
    <cellStyle name="Notiz 14" xfId="314"/>
    <cellStyle name="Notiz 14 2" xfId="680"/>
    <cellStyle name="Notiz 15" xfId="328"/>
    <cellStyle name="Notiz 15 2" xfId="694"/>
    <cellStyle name="Notiz 16" xfId="342"/>
    <cellStyle name="Notiz 16 2" xfId="708"/>
    <cellStyle name="Notiz 17" xfId="356"/>
    <cellStyle name="Notiz 17 2" xfId="722"/>
    <cellStyle name="Notiz 18" xfId="370"/>
    <cellStyle name="Notiz 18 2" xfId="736"/>
    <cellStyle name="Notiz 19" xfId="384"/>
    <cellStyle name="Notiz 19 2" xfId="750"/>
    <cellStyle name="Notiz 2" xfId="46"/>
    <cellStyle name="Notiz 2 2" xfId="102"/>
    <cellStyle name="Notiz 2 2 2" xfId="468"/>
    <cellStyle name="Notiz 2 3" xfId="158"/>
    <cellStyle name="Notiz 2 3 2" xfId="524"/>
    <cellStyle name="Notiz 2 4" xfId="412"/>
    <cellStyle name="Notiz 20" xfId="398"/>
    <cellStyle name="Notiz 21" xfId="764"/>
    <cellStyle name="Notiz 3" xfId="48"/>
    <cellStyle name="Notiz 3 2" xfId="104"/>
    <cellStyle name="Notiz 3 2 2" xfId="470"/>
    <cellStyle name="Notiz 3 3" xfId="160"/>
    <cellStyle name="Notiz 3 3 2" xfId="526"/>
    <cellStyle name="Notiz 3 4" xfId="414"/>
    <cellStyle name="Notiz 4" xfId="62"/>
    <cellStyle name="Notiz 4 2" xfId="118"/>
    <cellStyle name="Notiz 4 2 2" xfId="484"/>
    <cellStyle name="Notiz 4 3" xfId="174"/>
    <cellStyle name="Notiz 4 3 2" xfId="540"/>
    <cellStyle name="Notiz 4 4" xfId="428"/>
    <cellStyle name="Notiz 5" xfId="88"/>
    <cellStyle name="Notiz 5 2" xfId="144"/>
    <cellStyle name="Notiz 5 2 2" xfId="510"/>
    <cellStyle name="Notiz 5 3" xfId="200"/>
    <cellStyle name="Notiz 5 3 2" xfId="566"/>
    <cellStyle name="Notiz 5 4" xfId="454"/>
    <cellStyle name="Notiz 6" xfId="202"/>
    <cellStyle name="Notiz 6 2" xfId="568"/>
    <cellStyle name="Notiz 7" xfId="216"/>
    <cellStyle name="Notiz 7 2" xfId="582"/>
    <cellStyle name="Notiz 8" xfId="230"/>
    <cellStyle name="Notiz 8 2" xfId="596"/>
    <cellStyle name="Notiz 9" xfId="244"/>
    <cellStyle name="Notiz 9 2" xfId="610"/>
    <cellStyle name="Schlecht" xfId="8" builtinId="27" customBuiltin="1"/>
    <cellStyle name="Standard" xfId="0" builtinId="0"/>
    <cellStyle name="Standard 10" xfId="229"/>
    <cellStyle name="Standard 10 2" xfId="595"/>
    <cellStyle name="Standard 11" xfId="243"/>
    <cellStyle name="Standard 11 2" xfId="609"/>
    <cellStyle name="Standard 12" xfId="257"/>
    <cellStyle name="Standard 12 2" xfId="623"/>
    <cellStyle name="Standard 13" xfId="271"/>
    <cellStyle name="Standard 13 2" xfId="637"/>
    <cellStyle name="Standard 14" xfId="285"/>
    <cellStyle name="Standard 14 2" xfId="651"/>
    <cellStyle name="Standard 15" xfId="299"/>
    <cellStyle name="Standard 15 2" xfId="665"/>
    <cellStyle name="Standard 16" xfId="313"/>
    <cellStyle name="Standard 16 2" xfId="679"/>
    <cellStyle name="Standard 17" xfId="327"/>
    <cellStyle name="Standard 17 2" xfId="693"/>
    <cellStyle name="Standard 18" xfId="341"/>
    <cellStyle name="Standard 18 2" xfId="707"/>
    <cellStyle name="Standard 19" xfId="355"/>
    <cellStyle name="Standard 19 2" xfId="721"/>
    <cellStyle name="Standard 2" xfId="45"/>
    <cellStyle name="Standard 2 2" xfId="101"/>
    <cellStyle name="Standard 2 2 2" xfId="467"/>
    <cellStyle name="Standard 2 3" xfId="157"/>
    <cellStyle name="Standard 2 3 2" xfId="523"/>
    <cellStyle name="Standard 2 4" xfId="411"/>
    <cellStyle name="Standard 20" xfId="369"/>
    <cellStyle name="Standard 20 2" xfId="735"/>
    <cellStyle name="Standard 21" xfId="383"/>
    <cellStyle name="Standard 21 2" xfId="749"/>
    <cellStyle name="Standard 22" xfId="397"/>
    <cellStyle name="Standard 23" xfId="763"/>
    <cellStyle name="Standard 3" xfId="47"/>
    <cellStyle name="Standard 3 2" xfId="103"/>
    <cellStyle name="Standard 3 2 2" xfId="469"/>
    <cellStyle name="Standard 3 3" xfId="159"/>
    <cellStyle name="Standard 3 3 2" xfId="525"/>
    <cellStyle name="Standard 3 4" xfId="413"/>
    <cellStyle name="Standard 4" xfId="61"/>
    <cellStyle name="Standard 4 2" xfId="117"/>
    <cellStyle name="Standard 4 2 2" xfId="483"/>
    <cellStyle name="Standard 4 3" xfId="173"/>
    <cellStyle name="Standard 4 3 2" xfId="539"/>
    <cellStyle name="Standard 4 4" xfId="427"/>
    <cellStyle name="Standard 5" xfId="75"/>
    <cellStyle name="Standard 5 2" xfId="131"/>
    <cellStyle name="Standard 5 2 2" xfId="497"/>
    <cellStyle name="Standard 5 3" xfId="187"/>
    <cellStyle name="Standard 5 3 2" xfId="553"/>
    <cellStyle name="Standard 5 4" xfId="441"/>
    <cellStyle name="Standard 6" xfId="44"/>
    <cellStyle name="Standard 7" xfId="42"/>
    <cellStyle name="Standard 8" xfId="201"/>
    <cellStyle name="Standard 8 2" xfId="567"/>
    <cellStyle name="Standard 9" xfId="215"/>
    <cellStyle name="Standard 9 2" xfId="581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Überschrift 5" xfId="43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9" defaultPivotStyle="PivotStyleLight16"/>
  <colors>
    <mruColors>
      <color rgb="FFFF66CC"/>
      <color rgb="FFFF0066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\\serversql01\hiltes\infas\LISTE\Leistungszahlen_Oberteile_O.csv" TargetMode="External"/><Relationship Id="rId13" Type="http://schemas.openxmlformats.org/officeDocument/2006/relationships/comments" Target="../comments2.xml"/><Relationship Id="rId3" Type="http://schemas.openxmlformats.org/officeDocument/2006/relationships/hyperlink" Target="../../../Orga_Verwaltung_Personal/AppData/Roaming/2012" TargetMode="External"/><Relationship Id="rId7" Type="http://schemas.openxmlformats.org/officeDocument/2006/relationships/hyperlink" Target="file:///\\server01\hiltes\infas\LISTE\Leistungszahlen%20Hosen.csv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file:///\\serversql01\hiltes\infas\InFasStart.exe" TargetMode="External"/><Relationship Id="rId1" Type="http://schemas.openxmlformats.org/officeDocument/2006/relationships/hyperlink" Target="file:///\\server01\hiltes\infas\LISTE\Leistungszahlen%20Hosen.csv" TargetMode="External"/><Relationship Id="rId6" Type="http://schemas.openxmlformats.org/officeDocument/2006/relationships/hyperlink" Target="file:///\\serversql01\hiltes\infas\LISTE\Leistungszahlen_Unterteile_U.csv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file:///\\serversql01\hiltes\infas\LISTE\Leistungszahlen.csv" TargetMode="External"/><Relationship Id="rId10" Type="http://schemas.openxmlformats.org/officeDocument/2006/relationships/hyperlink" Target="file:///\\serversql01\hiltes\infas\LISTE\Leistungszahlen_Jacken.csv" TargetMode="External"/><Relationship Id="rId4" Type="http://schemas.openxmlformats.org/officeDocument/2006/relationships/hyperlink" Target="file:///\\Serversql01\C\Program%20Files\elv\TMWIN.EXE" TargetMode="External"/><Relationship Id="rId9" Type="http://schemas.openxmlformats.org/officeDocument/2006/relationships/hyperlink" Target="file:///\\server01\hiltes\infas\LISTE\Leistungszahlen%20Hosen.cs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\\Serversql01\C\Program%20Files\elv\TMWIN.EXE" TargetMode="External"/><Relationship Id="rId2" Type="http://schemas.openxmlformats.org/officeDocument/2006/relationships/hyperlink" Target="../../../Orga_Verwaltung_Personal/AppData/Roaming/2009" TargetMode="External"/><Relationship Id="rId1" Type="http://schemas.openxmlformats.org/officeDocument/2006/relationships/hyperlink" Target="file:///\\serversql01\hiltes\infas\InFasStart.exe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\\Server01\D\ELV\TMWIN\TMWIN.EXE" TargetMode="External"/><Relationship Id="rId2" Type="http://schemas.openxmlformats.org/officeDocument/2006/relationships/hyperlink" Target="../../../Orga_Verwaltung_Personal/AppData/Roaming/2009" TargetMode="External"/><Relationship Id="rId1" Type="http://schemas.openxmlformats.org/officeDocument/2006/relationships/hyperlink" Target="file:///\\server01\hiltes\infas\InFasStart.exe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>
    <tabColor indexed="52"/>
    <pageSetUpPr fitToPage="1"/>
  </sheetPr>
  <dimension ref="A1:AM65536"/>
  <sheetViews>
    <sheetView showGridLines="0" view="pageBreakPreview" zoomScaleNormal="75" zoomScaleSheetLayoutView="100" workbookViewId="0">
      <pane ySplit="1" topLeftCell="A68" activePane="bottomLeft" state="frozen"/>
      <selection activeCell="C26" sqref="C26"/>
      <selection pane="bottomLeft" activeCell="S82" sqref="S82"/>
    </sheetView>
  </sheetViews>
  <sheetFormatPr baseColWidth="10" defaultRowHeight="12.75" x14ac:dyDescent="0.2"/>
  <cols>
    <col min="1" max="1" width="5.5703125" style="8" customWidth="1"/>
    <col min="2" max="2" width="5.7109375" style="53" customWidth="1"/>
    <col min="3" max="3" width="10.7109375" style="8" customWidth="1"/>
    <col min="4" max="4" width="5" style="69" customWidth="1"/>
    <col min="5" max="5" width="9.28515625" style="24" hidden="1" customWidth="1"/>
    <col min="6" max="6" width="4.85546875" style="8" customWidth="1"/>
    <col min="7" max="7" width="7.140625" style="71" customWidth="1"/>
    <col min="8" max="9" width="9.140625" style="72" customWidth="1"/>
    <col min="10" max="10" width="8.7109375" style="69" customWidth="1"/>
    <col min="11" max="11" width="9.5703125" style="74" hidden="1" customWidth="1"/>
    <col min="12" max="12" width="9" style="24" hidden="1" customWidth="1"/>
    <col min="13" max="13" width="9" style="69" customWidth="1"/>
    <col min="14" max="14" width="9" style="24" hidden="1" customWidth="1"/>
    <col min="15" max="15" width="8.140625" style="69" customWidth="1"/>
    <col min="16" max="16" width="8.140625" style="76" customWidth="1"/>
    <col min="17" max="17" width="8.140625" style="61" hidden="1" customWidth="1"/>
    <col min="18" max="18" width="8" style="72" customWidth="1"/>
    <col min="19" max="19" width="34.7109375" style="69" customWidth="1"/>
    <col min="20" max="20" width="9.85546875" style="22" hidden="1" customWidth="1"/>
    <col min="21" max="22" width="9.140625" style="56" hidden="1" customWidth="1"/>
    <col min="23" max="25" width="9.140625" style="53" hidden="1" customWidth="1"/>
    <col min="26" max="27" width="12.85546875" style="8" hidden="1" customWidth="1"/>
    <col min="28" max="28" width="5.5703125" style="8" customWidth="1"/>
    <col min="29" max="29" width="13.140625" style="79" hidden="1" customWidth="1"/>
    <col min="30" max="30" width="14.28515625" style="27" hidden="1" customWidth="1"/>
    <col min="31" max="34" width="12.42578125" style="8" hidden="1" customWidth="1"/>
    <col min="35" max="35" width="12.42578125" style="64" hidden="1" customWidth="1"/>
    <col min="36" max="36" width="13" style="64" hidden="1" customWidth="1"/>
    <col min="37" max="37" width="10.85546875" style="78" hidden="1" customWidth="1"/>
    <col min="38" max="38" width="11.85546875" style="64" customWidth="1"/>
    <col min="39" max="39" width="11.42578125" style="64"/>
    <col min="40" max="16384" width="11.42578125" style="8"/>
  </cols>
  <sheetData>
    <row r="1" spans="1:39" s="84" customFormat="1" ht="58.5" customHeight="1" thickBot="1" x14ac:dyDescent="0.25">
      <c r="A1" s="382" t="s">
        <v>186</v>
      </c>
      <c r="B1" s="545" t="s">
        <v>0</v>
      </c>
      <c r="C1" s="546" t="s">
        <v>3</v>
      </c>
      <c r="D1" s="547" t="s">
        <v>285</v>
      </c>
      <c r="E1" s="548" t="s">
        <v>216</v>
      </c>
      <c r="F1" s="545" t="s">
        <v>74</v>
      </c>
      <c r="G1" s="379" t="s">
        <v>175</v>
      </c>
      <c r="H1" s="379" t="s">
        <v>103</v>
      </c>
      <c r="I1" s="379" t="s">
        <v>102</v>
      </c>
      <c r="J1" s="380" t="s">
        <v>121</v>
      </c>
      <c r="K1" s="80" t="s">
        <v>75</v>
      </c>
      <c r="L1" s="59" t="s">
        <v>71</v>
      </c>
      <c r="M1" s="380" t="s">
        <v>122</v>
      </c>
      <c r="N1" s="59" t="s">
        <v>72</v>
      </c>
      <c r="O1" s="380" t="s">
        <v>123</v>
      </c>
      <c r="P1" s="381" t="s">
        <v>287</v>
      </c>
      <c r="Q1" s="59" t="s">
        <v>73</v>
      </c>
      <c r="R1" s="527" t="s">
        <v>83</v>
      </c>
      <c r="S1" s="381" t="s">
        <v>82</v>
      </c>
      <c r="T1" s="67" t="s">
        <v>211</v>
      </c>
      <c r="U1" s="54" t="s">
        <v>212</v>
      </c>
      <c r="V1" s="57" t="s">
        <v>213</v>
      </c>
      <c r="W1" s="57" t="s">
        <v>214</v>
      </c>
      <c r="X1" s="518" t="s">
        <v>215</v>
      </c>
      <c r="Y1" s="518" t="s">
        <v>201</v>
      </c>
      <c r="Z1" s="518" t="s">
        <v>202</v>
      </c>
      <c r="AA1" s="518" t="s">
        <v>198</v>
      </c>
      <c r="AB1" s="382" t="s">
        <v>186</v>
      </c>
      <c r="AC1" s="81" t="s">
        <v>286</v>
      </c>
      <c r="AD1" s="82" t="s">
        <v>208</v>
      </c>
      <c r="AE1" s="83" t="s">
        <v>207</v>
      </c>
      <c r="AF1" s="83" t="s">
        <v>199</v>
      </c>
      <c r="AG1" s="83" t="s">
        <v>184</v>
      </c>
      <c r="AH1" s="83" t="s">
        <v>184</v>
      </c>
      <c r="AI1" s="82" t="s">
        <v>184</v>
      </c>
      <c r="AJ1" s="82" t="s">
        <v>217</v>
      </c>
      <c r="AK1" s="81" t="s">
        <v>206</v>
      </c>
      <c r="AL1" s="383" t="s">
        <v>200</v>
      </c>
    </row>
    <row r="2" spans="1:39" ht="14.25" customHeight="1" thickBot="1" x14ac:dyDescent="0.25">
      <c r="A2" s="628" t="s">
        <v>185</v>
      </c>
      <c r="B2" s="650" t="s">
        <v>16</v>
      </c>
      <c r="C2" s="564">
        <v>43101</v>
      </c>
      <c r="D2" s="570">
        <v>1</v>
      </c>
      <c r="E2" s="535">
        <f>IF($H$2&gt;0,SUM(Daten!$D$12*D2),"0")</f>
        <v>6</v>
      </c>
      <c r="F2" s="532" t="s">
        <v>15</v>
      </c>
      <c r="G2" s="695">
        <v>1</v>
      </c>
      <c r="H2" s="678">
        <v>36</v>
      </c>
      <c r="I2" s="678">
        <v>22.58</v>
      </c>
      <c r="J2" s="389"/>
      <c r="K2" s="390"/>
      <c r="L2" s="391">
        <f>SUM(J2*Daten!$C$16)</f>
        <v>0</v>
      </c>
      <c r="M2" s="389"/>
      <c r="N2" s="384">
        <f>SUM(M2*Daten!$D$12)</f>
        <v>0</v>
      </c>
      <c r="O2" s="404"/>
      <c r="P2" s="405"/>
      <c r="Q2" s="384">
        <f>SUM(O2*Daten!$D$12)</f>
        <v>0</v>
      </c>
      <c r="R2" s="389"/>
      <c r="S2" s="396"/>
      <c r="T2" s="610">
        <f>SUM(E2:E8)</f>
        <v>12</v>
      </c>
      <c r="U2" s="670">
        <f>SUM(L2:L8)</f>
        <v>0</v>
      </c>
      <c r="V2" s="670">
        <f>SUM(N2:N8)</f>
        <v>0</v>
      </c>
      <c r="W2" s="671">
        <f>SUM(Q2:Q8)</f>
        <v>0</v>
      </c>
      <c r="X2" s="647">
        <f>SUM(R2:R8)</f>
        <v>0</v>
      </c>
      <c r="Y2" s="647">
        <f>SUM(T2+X2+W2+V2+U2+I2-H2)</f>
        <v>-1.4200000000000017</v>
      </c>
      <c r="Z2" s="631">
        <f>SUM(Y2:Y29)</f>
        <v>-16.130000000000003</v>
      </c>
      <c r="AA2" s="631">
        <f>SUM(I2:I29)</f>
        <v>90.289999999999992</v>
      </c>
      <c r="AB2" s="628" t="s">
        <v>185</v>
      </c>
      <c r="AC2" s="643">
        <v>1</v>
      </c>
      <c r="AD2" s="625">
        <f>SUM(Daten!$B$16+Y2,Y9,Y16,Y23)</f>
        <v>4.4599999999999973</v>
      </c>
      <c r="AE2" s="625">
        <f>SUMIF(AA2,"&gt;0",AD2)</f>
        <v>4.4599999999999973</v>
      </c>
      <c r="AF2" s="625">
        <f>SUM(AE2*AC2)</f>
        <v>4.4599999999999973</v>
      </c>
      <c r="AG2" s="613">
        <f>SUMIF(AA2,"&gt;0",Daten!$G$5)</f>
        <v>100</v>
      </c>
      <c r="AH2" s="616" t="str">
        <f>IF(AF2&gt;SUM(Daten!$G$5),SUM(Daten!$G$5*1),"0")</f>
        <v>0</v>
      </c>
      <c r="AI2" s="619" t="str">
        <f>IF(AG2&lt;SUM(AF2),SUM(AF2*1),"0")</f>
        <v>0</v>
      </c>
      <c r="AJ2" s="619">
        <f>SUM(AH2-AI2)</f>
        <v>0</v>
      </c>
      <c r="AK2" s="621">
        <v>0</v>
      </c>
      <c r="AL2" s="619">
        <f>SUM(AE2+AJ2+AK2)</f>
        <v>4.4599999999999973</v>
      </c>
      <c r="AM2" s="8"/>
    </row>
    <row r="3" spans="1:39" ht="14.25" customHeight="1" thickBot="1" x14ac:dyDescent="0.25">
      <c r="A3" s="628"/>
      <c r="B3" s="651"/>
      <c r="C3" s="385">
        <v>43102</v>
      </c>
      <c r="D3" s="565"/>
      <c r="E3" s="535">
        <f>IF($H$2&gt;0,SUM(Daten!$D$12*D3),"0")</f>
        <v>0</v>
      </c>
      <c r="F3" s="532" t="s">
        <v>9</v>
      </c>
      <c r="G3" s="696"/>
      <c r="H3" s="679"/>
      <c r="I3" s="679"/>
      <c r="J3" s="392"/>
      <c r="K3" s="393"/>
      <c r="L3" s="391">
        <f>SUM(J3*Daten!$C$16)</f>
        <v>0</v>
      </c>
      <c r="M3" s="392"/>
      <c r="N3" s="384">
        <f>SUM(M3*Daten!$D$12)</f>
        <v>0</v>
      </c>
      <c r="O3" s="406"/>
      <c r="P3" s="407"/>
      <c r="Q3" s="384">
        <f>SUM(O3*Daten!$D$12)</f>
        <v>0</v>
      </c>
      <c r="R3" s="397"/>
      <c r="S3" s="398"/>
      <c r="T3" s="608"/>
      <c r="U3" s="668"/>
      <c r="V3" s="668"/>
      <c r="W3" s="672"/>
      <c r="X3" s="634"/>
      <c r="Y3" s="634"/>
      <c r="Z3" s="631"/>
      <c r="AA3" s="631"/>
      <c r="AB3" s="628"/>
      <c r="AC3" s="643"/>
      <c r="AD3" s="625"/>
      <c r="AE3" s="625"/>
      <c r="AF3" s="625"/>
      <c r="AG3" s="613"/>
      <c r="AH3" s="616"/>
      <c r="AI3" s="619"/>
      <c r="AJ3" s="619"/>
      <c r="AK3" s="621"/>
      <c r="AL3" s="619"/>
      <c r="AM3" s="8"/>
    </row>
    <row r="4" spans="1:39" ht="14.25" customHeight="1" thickBot="1" x14ac:dyDescent="0.25">
      <c r="A4" s="628"/>
      <c r="B4" s="651"/>
      <c r="C4" s="385">
        <v>43103</v>
      </c>
      <c r="D4" s="565"/>
      <c r="E4" s="535">
        <f>IF($H$2&gt;0,SUM(Daten!$D$12*D4),"0")</f>
        <v>0</v>
      </c>
      <c r="F4" s="532" t="s">
        <v>10</v>
      </c>
      <c r="G4" s="696"/>
      <c r="H4" s="679"/>
      <c r="I4" s="679"/>
      <c r="J4" s="392"/>
      <c r="K4" s="393"/>
      <c r="L4" s="391">
        <f>SUM(J4*Daten!$C$16)</f>
        <v>0</v>
      </c>
      <c r="M4" s="392"/>
      <c r="N4" s="384">
        <f>SUM(M4*Daten!$D$12)</f>
        <v>0</v>
      </c>
      <c r="O4" s="406"/>
      <c r="P4" s="407"/>
      <c r="Q4" s="384">
        <f>SUM(O4*Daten!$D$12)</f>
        <v>0</v>
      </c>
      <c r="R4" s="397"/>
      <c r="S4" s="398"/>
      <c r="T4" s="608"/>
      <c r="U4" s="668"/>
      <c r="V4" s="668"/>
      <c r="W4" s="672"/>
      <c r="X4" s="634"/>
      <c r="Y4" s="634"/>
      <c r="Z4" s="631"/>
      <c r="AA4" s="631"/>
      <c r="AB4" s="628"/>
      <c r="AC4" s="643"/>
      <c r="AD4" s="625"/>
      <c r="AE4" s="625"/>
      <c r="AF4" s="625"/>
      <c r="AG4" s="613"/>
      <c r="AH4" s="616"/>
      <c r="AI4" s="619"/>
      <c r="AJ4" s="619"/>
      <c r="AK4" s="621"/>
      <c r="AL4" s="619"/>
      <c r="AM4" s="8"/>
    </row>
    <row r="5" spans="1:39" ht="14.25" customHeight="1" thickBot="1" x14ac:dyDescent="0.25">
      <c r="A5" s="628"/>
      <c r="B5" s="651"/>
      <c r="C5" s="385">
        <v>43104</v>
      </c>
      <c r="D5" s="537"/>
      <c r="E5" s="535">
        <f>IF($H$2&gt;0,SUM(Daten!$D$12*D5),"0")</f>
        <v>0</v>
      </c>
      <c r="F5" s="532" t="s">
        <v>11</v>
      </c>
      <c r="G5" s="696"/>
      <c r="H5" s="679"/>
      <c r="I5" s="679"/>
      <c r="J5" s="392"/>
      <c r="K5" s="393"/>
      <c r="L5" s="391">
        <f>SUM(J5*Daten!$C$16)</f>
        <v>0</v>
      </c>
      <c r="M5" s="392"/>
      <c r="N5" s="384">
        <f>SUM(M5*Daten!$D$12)</f>
        <v>0</v>
      </c>
      <c r="O5" s="406"/>
      <c r="P5" s="407"/>
      <c r="Q5" s="384">
        <f>SUM(O5*Daten!$D$12)</f>
        <v>0</v>
      </c>
      <c r="R5" s="399"/>
      <c r="S5" s="398"/>
      <c r="T5" s="608"/>
      <c r="U5" s="668"/>
      <c r="V5" s="668"/>
      <c r="W5" s="672"/>
      <c r="X5" s="634"/>
      <c r="Y5" s="634"/>
      <c r="Z5" s="631"/>
      <c r="AA5" s="631"/>
      <c r="AB5" s="628"/>
      <c r="AC5" s="643"/>
      <c r="AD5" s="625"/>
      <c r="AE5" s="625"/>
      <c r="AF5" s="625"/>
      <c r="AG5" s="613"/>
      <c r="AH5" s="616"/>
      <c r="AI5" s="619"/>
      <c r="AJ5" s="619"/>
      <c r="AK5" s="621"/>
      <c r="AL5" s="619"/>
      <c r="AM5" s="8"/>
    </row>
    <row r="6" spans="1:39" ht="14.25" customHeight="1" thickBot="1" x14ac:dyDescent="0.25">
      <c r="A6" s="628"/>
      <c r="B6" s="651"/>
      <c r="C6" s="385">
        <v>43105</v>
      </c>
      <c r="D6" s="565"/>
      <c r="E6" s="535">
        <f>IF($H$2&gt;0,SUM(Daten!$D$12*D6),"0")</f>
        <v>0</v>
      </c>
      <c r="F6" s="532" t="s">
        <v>12</v>
      </c>
      <c r="G6" s="696"/>
      <c r="H6" s="679"/>
      <c r="I6" s="679"/>
      <c r="J6" s="392"/>
      <c r="K6" s="393"/>
      <c r="L6" s="391">
        <f>SUM(J6*Daten!$C$16)</f>
        <v>0</v>
      </c>
      <c r="M6" s="392"/>
      <c r="N6" s="384">
        <f>SUM(M6*Daten!$D$12)</f>
        <v>0</v>
      </c>
      <c r="O6" s="406"/>
      <c r="P6" s="407"/>
      <c r="Q6" s="384">
        <f>SUM(O6*Daten!$D$12)</f>
        <v>0</v>
      </c>
      <c r="R6" s="399"/>
      <c r="S6" s="398"/>
      <c r="T6" s="608"/>
      <c r="U6" s="668"/>
      <c r="V6" s="668"/>
      <c r="W6" s="672"/>
      <c r="X6" s="634"/>
      <c r="Y6" s="634"/>
      <c r="Z6" s="631"/>
      <c r="AA6" s="631"/>
      <c r="AB6" s="628"/>
      <c r="AC6" s="643"/>
      <c r="AD6" s="625"/>
      <c r="AE6" s="625"/>
      <c r="AF6" s="625"/>
      <c r="AG6" s="613"/>
      <c r="AH6" s="616"/>
      <c r="AI6" s="619"/>
      <c r="AJ6" s="619"/>
      <c r="AK6" s="621"/>
      <c r="AL6" s="619"/>
      <c r="AM6" s="8"/>
    </row>
    <row r="7" spans="1:39" ht="14.25" customHeight="1" thickBot="1" x14ac:dyDescent="0.25">
      <c r="A7" s="628"/>
      <c r="B7" s="651"/>
      <c r="C7" s="385">
        <v>43106</v>
      </c>
      <c r="D7" s="568">
        <v>1</v>
      </c>
      <c r="E7" s="535">
        <f>IF($H$2&gt;0,SUM(Daten!$D$12*D7),"0")</f>
        <v>6</v>
      </c>
      <c r="F7" s="532" t="s">
        <v>13</v>
      </c>
      <c r="G7" s="696"/>
      <c r="H7" s="679"/>
      <c r="I7" s="679"/>
      <c r="J7" s="392"/>
      <c r="K7" s="393"/>
      <c r="L7" s="391">
        <f>SUM(J7*Daten!$C$16)</f>
        <v>0</v>
      </c>
      <c r="M7" s="392"/>
      <c r="N7" s="384">
        <f>SUM(M7*Daten!$D$12)</f>
        <v>0</v>
      </c>
      <c r="O7" s="406"/>
      <c r="P7" s="407"/>
      <c r="Q7" s="384">
        <f>SUM(O7*Daten!$D$12)</f>
        <v>0</v>
      </c>
      <c r="R7" s="399"/>
      <c r="S7" s="398"/>
      <c r="T7" s="608"/>
      <c r="U7" s="668"/>
      <c r="V7" s="668"/>
      <c r="W7" s="672"/>
      <c r="X7" s="634"/>
      <c r="Y7" s="634"/>
      <c r="Z7" s="631"/>
      <c r="AA7" s="631"/>
      <c r="AB7" s="628"/>
      <c r="AC7" s="643"/>
      <c r="AD7" s="625"/>
      <c r="AE7" s="625"/>
      <c r="AF7" s="625"/>
      <c r="AG7" s="613"/>
      <c r="AH7" s="616"/>
      <c r="AI7" s="619"/>
      <c r="AJ7" s="619"/>
      <c r="AK7" s="621"/>
      <c r="AL7" s="619"/>
      <c r="AM7" s="8"/>
    </row>
    <row r="8" spans="1:39" ht="14.25" customHeight="1" thickBot="1" x14ac:dyDescent="0.25">
      <c r="A8" s="628"/>
      <c r="B8" s="652"/>
      <c r="C8" s="575">
        <v>43107</v>
      </c>
      <c r="D8" s="377"/>
      <c r="E8" s="549">
        <f>IF($H$2&gt;0,SUM(Daten!$D$12*D8),"0")</f>
        <v>0</v>
      </c>
      <c r="F8" s="533" t="s">
        <v>14</v>
      </c>
      <c r="G8" s="697"/>
      <c r="H8" s="680"/>
      <c r="I8" s="680"/>
      <c r="J8" s="394"/>
      <c r="K8" s="395"/>
      <c r="L8" s="528">
        <f>SUM(J8*Daten!$C$16)</f>
        <v>0</v>
      </c>
      <c r="M8" s="394"/>
      <c r="N8" s="529">
        <f>SUM(M8*Daten!$D$12)</f>
        <v>0</v>
      </c>
      <c r="O8" s="408"/>
      <c r="P8" s="409"/>
      <c r="Q8" s="529">
        <f>SUM(O8*Daten!$D$12)</f>
        <v>0</v>
      </c>
      <c r="R8" s="400"/>
      <c r="S8" s="401"/>
      <c r="T8" s="609"/>
      <c r="U8" s="669"/>
      <c r="V8" s="669"/>
      <c r="W8" s="673"/>
      <c r="X8" s="635"/>
      <c r="Y8" s="635"/>
      <c r="Z8" s="631"/>
      <c r="AA8" s="631"/>
      <c r="AB8" s="628"/>
      <c r="AC8" s="643"/>
      <c r="AD8" s="625"/>
      <c r="AE8" s="625"/>
      <c r="AF8" s="625"/>
      <c r="AG8" s="613"/>
      <c r="AH8" s="616"/>
      <c r="AI8" s="619"/>
      <c r="AJ8" s="619"/>
      <c r="AK8" s="621"/>
      <c r="AL8" s="619"/>
      <c r="AM8" s="8"/>
    </row>
    <row r="9" spans="1:39" ht="14.25" customHeight="1" thickBot="1" x14ac:dyDescent="0.25">
      <c r="A9" s="628"/>
      <c r="B9" s="650" t="s">
        <v>17</v>
      </c>
      <c r="C9" s="544">
        <v>43108</v>
      </c>
      <c r="D9" s="536"/>
      <c r="E9" s="550">
        <f>IF($H$9&gt;0,SUM(Daten!$D$12*D9),"0")</f>
        <v>0</v>
      </c>
      <c r="F9" s="534" t="s">
        <v>15</v>
      </c>
      <c r="G9" s="698">
        <v>1</v>
      </c>
      <c r="H9" s="681">
        <v>36</v>
      </c>
      <c r="I9" s="681">
        <v>31.03</v>
      </c>
      <c r="J9" s="520"/>
      <c r="K9" s="521"/>
      <c r="L9" s="522">
        <f>SUM(J9*Daten!$C$16)</f>
        <v>0</v>
      </c>
      <c r="M9" s="520"/>
      <c r="N9" s="523">
        <f>SUM(M9*Daten!$D$12)</f>
        <v>0</v>
      </c>
      <c r="O9" s="524"/>
      <c r="P9" s="525"/>
      <c r="Q9" s="523">
        <f>SUM(O9*Daten!$D$12)</f>
        <v>0</v>
      </c>
      <c r="R9" s="397"/>
      <c r="S9" s="526"/>
      <c r="T9" s="607">
        <f>SUM(E9:E15)</f>
        <v>0</v>
      </c>
      <c r="U9" s="667">
        <f>SUM(L9:L15)</f>
        <v>0</v>
      </c>
      <c r="V9" s="667">
        <f>SUM(N9:N15)</f>
        <v>0</v>
      </c>
      <c r="W9" s="674">
        <f>SUM(Q9:Q15)</f>
        <v>0</v>
      </c>
      <c r="X9" s="633">
        <f>SUM(R9:R15)</f>
        <v>0.25</v>
      </c>
      <c r="Y9" s="633">
        <f>SUM(T9+X9+W9+V9+U9+I9-H9)</f>
        <v>-4.7199999999999989</v>
      </c>
      <c r="Z9" s="631"/>
      <c r="AA9" s="631"/>
      <c r="AB9" s="628"/>
      <c r="AC9" s="643"/>
      <c r="AD9" s="625"/>
      <c r="AE9" s="625"/>
      <c r="AF9" s="625"/>
      <c r="AG9" s="613"/>
      <c r="AH9" s="616"/>
      <c r="AI9" s="619"/>
      <c r="AJ9" s="619"/>
      <c r="AK9" s="621"/>
      <c r="AL9" s="619"/>
      <c r="AM9" s="8"/>
    </row>
    <row r="10" spans="1:39" ht="14.25" customHeight="1" thickBot="1" x14ac:dyDescent="0.25">
      <c r="A10" s="628"/>
      <c r="B10" s="651"/>
      <c r="C10" s="385">
        <v>43109</v>
      </c>
      <c r="D10" s="537"/>
      <c r="E10" s="535">
        <f>IF($H$9&gt;0,SUM(Daten!$D$12*D10),"0")</f>
        <v>0</v>
      </c>
      <c r="F10" s="532" t="s">
        <v>9</v>
      </c>
      <c r="G10" s="696"/>
      <c r="H10" s="679"/>
      <c r="I10" s="679"/>
      <c r="J10" s="392"/>
      <c r="K10" s="393"/>
      <c r="L10" s="391">
        <f>SUM(J10*Daten!$C$16)</f>
        <v>0</v>
      </c>
      <c r="M10" s="392"/>
      <c r="N10" s="384">
        <f>SUM(M10*Daten!$D$12)</f>
        <v>0</v>
      </c>
      <c r="O10" s="406"/>
      <c r="P10" s="407"/>
      <c r="Q10" s="384">
        <f>SUM(O10*Daten!$D$12)</f>
        <v>0</v>
      </c>
      <c r="R10" s="399"/>
      <c r="S10" s="398"/>
      <c r="T10" s="608"/>
      <c r="U10" s="668"/>
      <c r="V10" s="668"/>
      <c r="W10" s="672"/>
      <c r="X10" s="634"/>
      <c r="Y10" s="634"/>
      <c r="Z10" s="631"/>
      <c r="AA10" s="631"/>
      <c r="AB10" s="628"/>
      <c r="AC10" s="643"/>
      <c r="AD10" s="625"/>
      <c r="AE10" s="625"/>
      <c r="AF10" s="625"/>
      <c r="AG10" s="613"/>
      <c r="AH10" s="616"/>
      <c r="AI10" s="619"/>
      <c r="AJ10" s="619"/>
      <c r="AK10" s="621"/>
      <c r="AL10" s="619"/>
      <c r="AM10" s="8"/>
    </row>
    <row r="11" spans="1:39" ht="14.25" customHeight="1" thickBot="1" x14ac:dyDescent="0.25">
      <c r="A11" s="628"/>
      <c r="B11" s="651"/>
      <c r="C11" s="385">
        <v>43110</v>
      </c>
      <c r="D11" s="537"/>
      <c r="E11" s="535">
        <f>IF($H$9&gt;0,SUM(Daten!$D$12*D11),"0")</f>
        <v>0</v>
      </c>
      <c r="F11" s="532" t="s">
        <v>10</v>
      </c>
      <c r="G11" s="696"/>
      <c r="H11" s="679"/>
      <c r="I11" s="679"/>
      <c r="J11" s="392"/>
      <c r="K11" s="393"/>
      <c r="L11" s="391">
        <f>SUM(J11*Daten!$C$16)</f>
        <v>0</v>
      </c>
      <c r="M11" s="392"/>
      <c r="N11" s="384">
        <f>SUM(M11*Daten!$D$12)</f>
        <v>0</v>
      </c>
      <c r="O11" s="406"/>
      <c r="P11" s="407"/>
      <c r="Q11" s="384">
        <f>SUM(O11*Daten!$D$12)</f>
        <v>0</v>
      </c>
      <c r="R11" s="399"/>
      <c r="S11" s="398"/>
      <c r="T11" s="608"/>
      <c r="U11" s="668"/>
      <c r="V11" s="668"/>
      <c r="W11" s="672"/>
      <c r="X11" s="634"/>
      <c r="Y11" s="634"/>
      <c r="Z11" s="631"/>
      <c r="AA11" s="631"/>
      <c r="AB11" s="628"/>
      <c r="AC11" s="643"/>
      <c r="AD11" s="625"/>
      <c r="AE11" s="625"/>
      <c r="AF11" s="625"/>
      <c r="AG11" s="613"/>
      <c r="AH11" s="616"/>
      <c r="AI11" s="619"/>
      <c r="AJ11" s="619"/>
      <c r="AK11" s="621"/>
      <c r="AL11" s="619"/>
      <c r="AM11" s="8"/>
    </row>
    <row r="12" spans="1:39" ht="14.25" customHeight="1" thickBot="1" x14ac:dyDescent="0.25">
      <c r="A12" s="628"/>
      <c r="B12" s="651"/>
      <c r="C12" s="385">
        <v>43111</v>
      </c>
      <c r="D12" s="537"/>
      <c r="E12" s="535">
        <f>IF($H$9&gt;0,SUM(Daten!$D$12*D12),"0")</f>
        <v>0</v>
      </c>
      <c r="F12" s="532" t="s">
        <v>11</v>
      </c>
      <c r="G12" s="696"/>
      <c r="H12" s="679"/>
      <c r="I12" s="679"/>
      <c r="J12" s="392"/>
      <c r="K12" s="393"/>
      <c r="L12" s="391">
        <f>SUM(J12*Daten!$C$16)</f>
        <v>0</v>
      </c>
      <c r="M12" s="392"/>
      <c r="N12" s="384">
        <f>SUM(M12*Daten!$D$12)</f>
        <v>0</v>
      </c>
      <c r="O12" s="406"/>
      <c r="P12" s="407"/>
      <c r="Q12" s="384">
        <f>SUM(O12*Daten!$D$12)</f>
        <v>0</v>
      </c>
      <c r="R12" s="399">
        <v>0.25</v>
      </c>
      <c r="S12" s="587" t="s">
        <v>330</v>
      </c>
      <c r="T12" s="608"/>
      <c r="U12" s="668"/>
      <c r="V12" s="668"/>
      <c r="W12" s="672"/>
      <c r="X12" s="634"/>
      <c r="Y12" s="634"/>
      <c r="Z12" s="631"/>
      <c r="AA12" s="631"/>
      <c r="AB12" s="628"/>
      <c r="AC12" s="643"/>
      <c r="AD12" s="625"/>
      <c r="AE12" s="625"/>
      <c r="AF12" s="625"/>
      <c r="AG12" s="613"/>
      <c r="AH12" s="616"/>
      <c r="AI12" s="619"/>
      <c r="AJ12" s="619"/>
      <c r="AK12" s="621"/>
      <c r="AL12" s="619"/>
      <c r="AM12" s="8"/>
    </row>
    <row r="13" spans="1:39" ht="13.5" customHeight="1" thickBot="1" x14ac:dyDescent="0.25">
      <c r="A13" s="628"/>
      <c r="B13" s="651"/>
      <c r="C13" s="385">
        <v>43112</v>
      </c>
      <c r="D13" s="537"/>
      <c r="E13" s="535">
        <f>IF($H$9&gt;0,SUM(Daten!$D$12*D13),"0")</f>
        <v>0</v>
      </c>
      <c r="F13" s="532" t="s">
        <v>12</v>
      </c>
      <c r="G13" s="696"/>
      <c r="H13" s="679"/>
      <c r="I13" s="679"/>
      <c r="J13" s="392"/>
      <c r="K13" s="393"/>
      <c r="L13" s="391">
        <f>SUM(J13*Daten!$C$16)</f>
        <v>0</v>
      </c>
      <c r="M13" s="392"/>
      <c r="N13" s="384">
        <f>SUM(M13*Daten!$D$12)</f>
        <v>0</v>
      </c>
      <c r="O13" s="406"/>
      <c r="P13" s="407"/>
      <c r="Q13" s="384">
        <f>SUM(O13*Daten!$D$12)</f>
        <v>0</v>
      </c>
      <c r="R13" s="399"/>
      <c r="S13" s="398"/>
      <c r="T13" s="608"/>
      <c r="U13" s="668"/>
      <c r="V13" s="668"/>
      <c r="W13" s="672"/>
      <c r="X13" s="634"/>
      <c r="Y13" s="634"/>
      <c r="Z13" s="631"/>
      <c r="AA13" s="631"/>
      <c r="AB13" s="628"/>
      <c r="AC13" s="643"/>
      <c r="AD13" s="625"/>
      <c r="AE13" s="625"/>
      <c r="AF13" s="625"/>
      <c r="AG13" s="613"/>
      <c r="AH13" s="616"/>
      <c r="AI13" s="619"/>
      <c r="AJ13" s="619"/>
      <c r="AK13" s="621"/>
      <c r="AL13" s="619"/>
      <c r="AM13" s="8"/>
    </row>
    <row r="14" spans="1:39" ht="13.5" customHeight="1" thickBot="1" x14ac:dyDescent="0.25">
      <c r="A14" s="628"/>
      <c r="B14" s="651"/>
      <c r="C14" s="385">
        <v>43113</v>
      </c>
      <c r="D14" s="537"/>
      <c r="E14" s="535">
        <f>IF($H$9&gt;0,SUM(Daten!$D$12*D14),"0")</f>
        <v>0</v>
      </c>
      <c r="F14" s="532" t="s">
        <v>13</v>
      </c>
      <c r="G14" s="696"/>
      <c r="H14" s="679"/>
      <c r="I14" s="679"/>
      <c r="J14" s="392"/>
      <c r="K14" s="393"/>
      <c r="L14" s="391">
        <f>SUM(J14*Daten!$C$16)</f>
        <v>0</v>
      </c>
      <c r="M14" s="392"/>
      <c r="N14" s="384">
        <f>SUM(M14*Daten!$D$12)</f>
        <v>0</v>
      </c>
      <c r="O14" s="406"/>
      <c r="P14" s="407"/>
      <c r="Q14" s="384">
        <f>SUM(O14*Daten!$D$12)</f>
        <v>0</v>
      </c>
      <c r="R14" s="399"/>
      <c r="S14" s="398"/>
      <c r="T14" s="608"/>
      <c r="U14" s="668"/>
      <c r="V14" s="668"/>
      <c r="W14" s="672"/>
      <c r="X14" s="634"/>
      <c r="Y14" s="634"/>
      <c r="Z14" s="631"/>
      <c r="AA14" s="631"/>
      <c r="AB14" s="628"/>
      <c r="AC14" s="643"/>
      <c r="AD14" s="625"/>
      <c r="AE14" s="625"/>
      <c r="AF14" s="625"/>
      <c r="AG14" s="613"/>
      <c r="AH14" s="616"/>
      <c r="AI14" s="619"/>
      <c r="AJ14" s="619"/>
      <c r="AK14" s="621"/>
      <c r="AL14" s="619"/>
      <c r="AM14" s="8"/>
    </row>
    <row r="15" spans="1:39" ht="13.5" customHeight="1" thickBot="1" x14ac:dyDescent="0.25">
      <c r="A15" s="628"/>
      <c r="B15" s="652"/>
      <c r="C15" s="575">
        <v>43114</v>
      </c>
      <c r="D15" s="377"/>
      <c r="E15" s="535">
        <f>IF($H$9&gt;0,SUM(Daten!$D$12*D15),"0")</f>
        <v>0</v>
      </c>
      <c r="F15" s="533" t="s">
        <v>14</v>
      </c>
      <c r="G15" s="697"/>
      <c r="H15" s="680"/>
      <c r="I15" s="680"/>
      <c r="J15" s="394"/>
      <c r="K15" s="395"/>
      <c r="L15" s="391">
        <f>SUM(J15*Daten!$C$16)</f>
        <v>0</v>
      </c>
      <c r="M15" s="394"/>
      <c r="N15" s="384">
        <f>SUM(M15*Daten!$D$12)</f>
        <v>0</v>
      </c>
      <c r="O15" s="408"/>
      <c r="P15" s="409"/>
      <c r="Q15" s="384">
        <f>SUM(O15*Daten!$D$12)</f>
        <v>0</v>
      </c>
      <c r="R15" s="400"/>
      <c r="S15" s="401"/>
      <c r="T15" s="609"/>
      <c r="U15" s="669"/>
      <c r="V15" s="669"/>
      <c r="W15" s="673"/>
      <c r="X15" s="635"/>
      <c r="Y15" s="635"/>
      <c r="Z15" s="631"/>
      <c r="AA15" s="631"/>
      <c r="AB15" s="628"/>
      <c r="AC15" s="643"/>
      <c r="AD15" s="625"/>
      <c r="AE15" s="625"/>
      <c r="AF15" s="625"/>
      <c r="AG15" s="613"/>
      <c r="AH15" s="616"/>
      <c r="AI15" s="619"/>
      <c r="AJ15" s="619"/>
      <c r="AK15" s="621"/>
      <c r="AL15" s="619"/>
      <c r="AM15" s="8"/>
    </row>
    <row r="16" spans="1:39" ht="15" customHeight="1" thickBot="1" x14ac:dyDescent="0.25">
      <c r="A16" s="628"/>
      <c r="B16" s="650" t="s">
        <v>18</v>
      </c>
      <c r="C16" s="544">
        <v>43115</v>
      </c>
      <c r="D16" s="566"/>
      <c r="E16" s="535">
        <f>IF($H$16&gt;0,SUM(Daten!$D$12*D16),"0")</f>
        <v>0</v>
      </c>
      <c r="F16" s="534" t="s">
        <v>15</v>
      </c>
      <c r="G16" s="695">
        <v>1</v>
      </c>
      <c r="H16" s="678">
        <v>36</v>
      </c>
      <c r="I16" s="678">
        <v>28.65</v>
      </c>
      <c r="J16" s="389"/>
      <c r="K16" s="390"/>
      <c r="L16" s="391">
        <f>SUM(J16*Daten!$C$16)</f>
        <v>0</v>
      </c>
      <c r="M16" s="389"/>
      <c r="N16" s="384">
        <f>SUM(M16*Daten!$D$12)</f>
        <v>0</v>
      </c>
      <c r="O16" s="404"/>
      <c r="P16" s="405"/>
      <c r="Q16" s="384">
        <f>SUM(O16*Daten!$D$12)</f>
        <v>0</v>
      </c>
      <c r="R16" s="402">
        <v>1.33</v>
      </c>
      <c r="S16" s="588" t="s">
        <v>331</v>
      </c>
      <c r="T16" s="607">
        <f>SUM(E16:E22)</f>
        <v>0</v>
      </c>
      <c r="U16" s="667">
        <f>SUM(L16:L22)</f>
        <v>0</v>
      </c>
      <c r="V16" s="667">
        <f>SUM(N16:N22)</f>
        <v>0</v>
      </c>
      <c r="W16" s="674">
        <f>SUM(Q16:Q22)</f>
        <v>0</v>
      </c>
      <c r="X16" s="633">
        <f>SUM(R16:R22)</f>
        <v>1.33</v>
      </c>
      <c r="Y16" s="633">
        <f>SUM(T16+X16+W16+V16+U16+I16-H16)</f>
        <v>-6.0200000000000031</v>
      </c>
      <c r="Z16" s="631"/>
      <c r="AA16" s="631"/>
      <c r="AB16" s="628"/>
      <c r="AC16" s="643"/>
      <c r="AD16" s="625"/>
      <c r="AE16" s="625"/>
      <c r="AF16" s="625"/>
      <c r="AG16" s="613"/>
      <c r="AH16" s="616"/>
      <c r="AI16" s="619"/>
      <c r="AJ16" s="619"/>
      <c r="AK16" s="621"/>
      <c r="AL16" s="619"/>
      <c r="AM16" s="8"/>
    </row>
    <row r="17" spans="1:39" ht="13.5" customHeight="1" thickBot="1" x14ac:dyDescent="0.25">
      <c r="A17" s="628"/>
      <c r="B17" s="651"/>
      <c r="C17" s="385">
        <v>43116</v>
      </c>
      <c r="D17" s="519"/>
      <c r="E17" s="535">
        <f>IF($H$16&gt;0,SUM(Daten!$D$12*D17),"0")</f>
        <v>0</v>
      </c>
      <c r="F17" s="532" t="s">
        <v>9</v>
      </c>
      <c r="G17" s="696"/>
      <c r="H17" s="679"/>
      <c r="I17" s="679"/>
      <c r="J17" s="392"/>
      <c r="K17" s="393"/>
      <c r="L17" s="391">
        <f>SUM(J17*Daten!$C$16)</f>
        <v>0</v>
      </c>
      <c r="M17" s="392"/>
      <c r="N17" s="384">
        <f>SUM(M17*Daten!$D$12)</f>
        <v>0</v>
      </c>
      <c r="O17" s="406"/>
      <c r="P17" s="407"/>
      <c r="Q17" s="384">
        <f>SUM(O17*Daten!$D$12)</f>
        <v>0</v>
      </c>
      <c r="R17" s="399"/>
      <c r="S17" s="403"/>
      <c r="T17" s="608"/>
      <c r="U17" s="668"/>
      <c r="V17" s="668"/>
      <c r="W17" s="672"/>
      <c r="X17" s="634"/>
      <c r="Y17" s="634"/>
      <c r="Z17" s="631"/>
      <c r="AA17" s="631"/>
      <c r="AB17" s="628"/>
      <c r="AC17" s="643"/>
      <c r="AD17" s="625"/>
      <c r="AE17" s="625"/>
      <c r="AF17" s="625"/>
      <c r="AG17" s="613"/>
      <c r="AH17" s="616"/>
      <c r="AI17" s="619"/>
      <c r="AJ17" s="619"/>
      <c r="AK17" s="621"/>
      <c r="AL17" s="619"/>
      <c r="AM17" s="8"/>
    </row>
    <row r="18" spans="1:39" ht="13.5" customHeight="1" thickBot="1" x14ac:dyDescent="0.25">
      <c r="A18" s="628"/>
      <c r="B18" s="651"/>
      <c r="C18" s="385">
        <v>43117</v>
      </c>
      <c r="D18" s="519"/>
      <c r="E18" s="535">
        <f>IF($H$16&gt;0,SUM(Daten!$D$12*D18),"0")</f>
        <v>0</v>
      </c>
      <c r="F18" s="532" t="s">
        <v>10</v>
      </c>
      <c r="G18" s="696"/>
      <c r="H18" s="679"/>
      <c r="I18" s="679"/>
      <c r="J18" s="392"/>
      <c r="K18" s="393"/>
      <c r="L18" s="391">
        <f>SUM(J18*Daten!$C$16)</f>
        <v>0</v>
      </c>
      <c r="M18" s="392"/>
      <c r="N18" s="384">
        <f>SUM(M18*Daten!$D$12)</f>
        <v>0</v>
      </c>
      <c r="O18" s="406"/>
      <c r="P18" s="407"/>
      <c r="Q18" s="384">
        <f>SUM(O18*Daten!$D$12)</f>
        <v>0</v>
      </c>
      <c r="R18" s="399"/>
      <c r="S18" s="403"/>
      <c r="T18" s="608"/>
      <c r="U18" s="668"/>
      <c r="V18" s="668"/>
      <c r="W18" s="672"/>
      <c r="X18" s="634"/>
      <c r="Y18" s="634"/>
      <c r="Z18" s="631"/>
      <c r="AA18" s="631"/>
      <c r="AB18" s="628"/>
      <c r="AC18" s="643"/>
      <c r="AD18" s="625"/>
      <c r="AE18" s="625"/>
      <c r="AF18" s="625"/>
      <c r="AG18" s="613"/>
      <c r="AH18" s="616"/>
      <c r="AI18" s="619"/>
      <c r="AJ18" s="619"/>
      <c r="AK18" s="621"/>
      <c r="AL18" s="619"/>
      <c r="AM18" s="8"/>
    </row>
    <row r="19" spans="1:39" ht="13.5" customHeight="1" thickBot="1" x14ac:dyDescent="0.25">
      <c r="A19" s="628"/>
      <c r="B19" s="651"/>
      <c r="C19" s="385">
        <v>43118</v>
      </c>
      <c r="D19" s="519"/>
      <c r="E19" s="535">
        <f>IF($H$16&gt;0,SUM(Daten!$D$12*D19),"0")</f>
        <v>0</v>
      </c>
      <c r="F19" s="532" t="s">
        <v>11</v>
      </c>
      <c r="G19" s="696"/>
      <c r="H19" s="679"/>
      <c r="I19" s="679"/>
      <c r="J19" s="392"/>
      <c r="K19" s="393"/>
      <c r="L19" s="391">
        <f>SUM(J19*Daten!$C$16)</f>
        <v>0</v>
      </c>
      <c r="M19" s="392"/>
      <c r="N19" s="384">
        <f>SUM(M19*Daten!$D$12)</f>
        <v>0</v>
      </c>
      <c r="O19" s="406"/>
      <c r="P19" s="407"/>
      <c r="Q19" s="384">
        <f>SUM(O19*Daten!$D$12)</f>
        <v>0</v>
      </c>
      <c r="R19" s="399"/>
      <c r="S19" s="398"/>
      <c r="T19" s="608"/>
      <c r="U19" s="668"/>
      <c r="V19" s="668"/>
      <c r="W19" s="672"/>
      <c r="X19" s="634"/>
      <c r="Y19" s="634"/>
      <c r="Z19" s="631"/>
      <c r="AA19" s="631"/>
      <c r="AB19" s="628"/>
      <c r="AC19" s="643"/>
      <c r="AD19" s="625"/>
      <c r="AE19" s="625"/>
      <c r="AF19" s="625"/>
      <c r="AG19" s="613"/>
      <c r="AH19" s="616"/>
      <c r="AI19" s="619"/>
      <c r="AJ19" s="619"/>
      <c r="AK19" s="621"/>
      <c r="AL19" s="619"/>
      <c r="AM19" s="8"/>
    </row>
    <row r="20" spans="1:39" ht="13.5" customHeight="1" thickBot="1" x14ac:dyDescent="0.25">
      <c r="A20" s="628"/>
      <c r="B20" s="651"/>
      <c r="C20" s="385">
        <v>43119</v>
      </c>
      <c r="D20" s="519"/>
      <c r="E20" s="535">
        <f>IF($H$16&gt;0,SUM(Daten!$D$12*D20),"0")</f>
        <v>0</v>
      </c>
      <c r="F20" s="532" t="s">
        <v>12</v>
      </c>
      <c r="G20" s="696"/>
      <c r="H20" s="679"/>
      <c r="I20" s="679"/>
      <c r="J20" s="392"/>
      <c r="K20" s="393"/>
      <c r="L20" s="391">
        <f>SUM(J20*Daten!$C$16)</f>
        <v>0</v>
      </c>
      <c r="M20" s="392"/>
      <c r="N20" s="384">
        <f>SUM(M20*Daten!$D$12)</f>
        <v>0</v>
      </c>
      <c r="O20" s="406"/>
      <c r="P20" s="407"/>
      <c r="Q20" s="384">
        <f>SUM(O20*Daten!$D$12)</f>
        <v>0</v>
      </c>
      <c r="R20" s="399"/>
      <c r="S20" s="398"/>
      <c r="T20" s="608"/>
      <c r="U20" s="668"/>
      <c r="V20" s="668"/>
      <c r="W20" s="672"/>
      <c r="X20" s="634"/>
      <c r="Y20" s="634"/>
      <c r="Z20" s="631"/>
      <c r="AA20" s="631"/>
      <c r="AB20" s="628"/>
      <c r="AC20" s="643"/>
      <c r="AD20" s="625"/>
      <c r="AE20" s="625"/>
      <c r="AF20" s="625"/>
      <c r="AG20" s="613"/>
      <c r="AH20" s="616"/>
      <c r="AI20" s="619"/>
      <c r="AJ20" s="619"/>
      <c r="AK20" s="621"/>
      <c r="AL20" s="619"/>
      <c r="AM20" s="8"/>
    </row>
    <row r="21" spans="1:39" ht="13.5" customHeight="1" thickBot="1" x14ac:dyDescent="0.25">
      <c r="A21" s="628"/>
      <c r="B21" s="651"/>
      <c r="C21" s="385">
        <v>43120</v>
      </c>
      <c r="D21" s="519"/>
      <c r="E21" s="535">
        <f>IF($H$16&gt;0,SUM(Daten!$D$12*D21),"0")</f>
        <v>0</v>
      </c>
      <c r="F21" s="532" t="s">
        <v>13</v>
      </c>
      <c r="G21" s="696"/>
      <c r="H21" s="679"/>
      <c r="I21" s="679"/>
      <c r="J21" s="392"/>
      <c r="K21" s="393"/>
      <c r="L21" s="391">
        <f>SUM(J21*Daten!$C$16)</f>
        <v>0</v>
      </c>
      <c r="M21" s="392"/>
      <c r="N21" s="384">
        <f>SUM(M21*Daten!$D$12)</f>
        <v>0</v>
      </c>
      <c r="O21" s="406"/>
      <c r="P21" s="407"/>
      <c r="Q21" s="384">
        <f>SUM(O21*Daten!$D$12)</f>
        <v>0</v>
      </c>
      <c r="R21" s="399"/>
      <c r="S21" s="540"/>
      <c r="T21" s="608"/>
      <c r="U21" s="668"/>
      <c r="V21" s="668"/>
      <c r="W21" s="672"/>
      <c r="X21" s="634"/>
      <c r="Y21" s="634"/>
      <c r="Z21" s="631"/>
      <c r="AA21" s="631"/>
      <c r="AB21" s="628"/>
      <c r="AC21" s="643"/>
      <c r="AD21" s="625"/>
      <c r="AE21" s="625"/>
      <c r="AF21" s="625"/>
      <c r="AG21" s="613"/>
      <c r="AH21" s="616"/>
      <c r="AI21" s="619"/>
      <c r="AJ21" s="619"/>
      <c r="AK21" s="621"/>
      <c r="AL21" s="619"/>
      <c r="AM21" s="8"/>
    </row>
    <row r="22" spans="1:39" ht="13.5" customHeight="1" thickBot="1" x14ac:dyDescent="0.25">
      <c r="A22" s="628"/>
      <c r="B22" s="652"/>
      <c r="C22" s="575">
        <v>43121</v>
      </c>
      <c r="D22" s="567"/>
      <c r="E22" s="535">
        <f>IF($H$16&gt;0,SUM(Daten!$D$12*D22),"0")</f>
        <v>0</v>
      </c>
      <c r="F22" s="533" t="s">
        <v>14</v>
      </c>
      <c r="G22" s="697"/>
      <c r="H22" s="680"/>
      <c r="I22" s="680"/>
      <c r="J22" s="394"/>
      <c r="K22" s="395"/>
      <c r="L22" s="391">
        <f>SUM(J22*Daten!$C$16)</f>
        <v>0</v>
      </c>
      <c r="M22" s="394"/>
      <c r="N22" s="384">
        <f>SUM(M22*Daten!$D$12)</f>
        <v>0</v>
      </c>
      <c r="O22" s="408"/>
      <c r="P22" s="409"/>
      <c r="Q22" s="384">
        <f>SUM(O22*Daten!$D$12)</f>
        <v>0</v>
      </c>
      <c r="R22" s="539"/>
      <c r="S22" s="541"/>
      <c r="T22" s="611"/>
      <c r="U22" s="669"/>
      <c r="V22" s="669"/>
      <c r="W22" s="673"/>
      <c r="X22" s="635"/>
      <c r="Y22" s="635"/>
      <c r="Z22" s="631"/>
      <c r="AA22" s="631"/>
      <c r="AB22" s="628"/>
      <c r="AC22" s="643"/>
      <c r="AD22" s="625"/>
      <c r="AE22" s="625"/>
      <c r="AF22" s="625"/>
      <c r="AG22" s="613"/>
      <c r="AH22" s="616"/>
      <c r="AI22" s="619"/>
      <c r="AJ22" s="619"/>
      <c r="AK22" s="621"/>
      <c r="AL22" s="619"/>
      <c r="AM22" s="8"/>
    </row>
    <row r="23" spans="1:39" ht="15" customHeight="1" thickBot="1" x14ac:dyDescent="0.25">
      <c r="A23" s="628"/>
      <c r="B23" s="653" t="s">
        <v>19</v>
      </c>
      <c r="C23" s="544">
        <v>43122</v>
      </c>
      <c r="D23" s="536"/>
      <c r="E23" s="530">
        <f>IF($H$23&gt;0,SUM(Daten!$D$12*D23),"0")</f>
        <v>0</v>
      </c>
      <c r="F23" s="534" t="s">
        <v>15</v>
      </c>
      <c r="G23" s="695">
        <v>1</v>
      </c>
      <c r="H23" s="678">
        <v>36</v>
      </c>
      <c r="I23" s="678">
        <v>8.0299999999999994</v>
      </c>
      <c r="J23" s="389"/>
      <c r="K23" s="390"/>
      <c r="L23" s="391">
        <f>SUM(J23*Daten!$C$16)</f>
        <v>0</v>
      </c>
      <c r="M23" s="389"/>
      <c r="N23" s="384">
        <f>SUM(M23*Daten!$D$12)</f>
        <v>0</v>
      </c>
      <c r="O23" s="404"/>
      <c r="P23" s="405"/>
      <c r="Q23" s="384">
        <f>SUM(O23*Daten!$D$12)</f>
        <v>0</v>
      </c>
      <c r="R23" s="402"/>
      <c r="S23" s="526"/>
      <c r="T23" s="607">
        <f>SUM(E23:E29)</f>
        <v>0</v>
      </c>
      <c r="U23" s="667">
        <f>SUM(L23:L29)</f>
        <v>0</v>
      </c>
      <c r="V23" s="667">
        <f>SUM(N23:N29)</f>
        <v>0</v>
      </c>
      <c r="W23" s="674">
        <f>SUM(Q23:Q29)</f>
        <v>24</v>
      </c>
      <c r="X23" s="633">
        <f>SUM(R23:R29)</f>
        <v>0</v>
      </c>
      <c r="Y23" s="633">
        <f>SUM(T23+X23+W23+V23+U23+I23-H23)</f>
        <v>-3.9699999999999989</v>
      </c>
      <c r="Z23" s="631"/>
      <c r="AA23" s="631"/>
      <c r="AB23" s="628"/>
      <c r="AC23" s="643"/>
      <c r="AD23" s="625"/>
      <c r="AE23" s="625"/>
      <c r="AF23" s="625"/>
      <c r="AG23" s="613"/>
      <c r="AH23" s="616"/>
      <c r="AI23" s="619"/>
      <c r="AJ23" s="619"/>
      <c r="AK23" s="621"/>
      <c r="AL23" s="619"/>
      <c r="AM23" s="8"/>
    </row>
    <row r="24" spans="1:39" ht="13.5" customHeight="1" thickBot="1" x14ac:dyDescent="0.25">
      <c r="A24" s="628"/>
      <c r="B24" s="654"/>
      <c r="C24" s="385">
        <v>43123</v>
      </c>
      <c r="D24" s="537"/>
      <c r="E24" s="530">
        <f>IF($H$23&gt;0,SUM(Daten!$D$12*D24),"0")</f>
        <v>0</v>
      </c>
      <c r="F24" s="532" t="s">
        <v>9</v>
      </c>
      <c r="G24" s="696"/>
      <c r="H24" s="679"/>
      <c r="I24" s="679"/>
      <c r="J24" s="392"/>
      <c r="K24" s="393"/>
      <c r="L24" s="391">
        <f>SUM(J24*Daten!$C$16)</f>
        <v>0</v>
      </c>
      <c r="M24" s="392"/>
      <c r="N24" s="384">
        <f>SUM(M24*Daten!$D$12)</f>
        <v>0</v>
      </c>
      <c r="O24" s="406"/>
      <c r="P24" s="407"/>
      <c r="Q24" s="384">
        <f>SUM(O24*Daten!$D$12)</f>
        <v>0</v>
      </c>
      <c r="R24" s="399"/>
      <c r="S24" s="398"/>
      <c r="T24" s="608"/>
      <c r="U24" s="668"/>
      <c r="V24" s="668"/>
      <c r="W24" s="672"/>
      <c r="X24" s="634"/>
      <c r="Y24" s="634"/>
      <c r="Z24" s="631"/>
      <c r="AA24" s="631"/>
      <c r="AB24" s="628"/>
      <c r="AC24" s="643"/>
      <c r="AD24" s="625"/>
      <c r="AE24" s="625"/>
      <c r="AF24" s="625"/>
      <c r="AG24" s="613"/>
      <c r="AH24" s="616"/>
      <c r="AI24" s="619"/>
      <c r="AJ24" s="619"/>
      <c r="AK24" s="621"/>
      <c r="AL24" s="619"/>
      <c r="AM24" s="8"/>
    </row>
    <row r="25" spans="1:39" ht="13.5" customHeight="1" thickBot="1" x14ac:dyDescent="0.25">
      <c r="A25" s="628"/>
      <c r="B25" s="654"/>
      <c r="C25" s="385">
        <v>43124</v>
      </c>
      <c r="D25" s="537"/>
      <c r="E25" s="530">
        <f>IF($H$23&gt;0,SUM(Daten!$D$12*D25),"0")</f>
        <v>0</v>
      </c>
      <c r="F25" s="532" t="s">
        <v>10</v>
      </c>
      <c r="G25" s="696"/>
      <c r="H25" s="679"/>
      <c r="I25" s="679"/>
      <c r="J25" s="392"/>
      <c r="K25" s="393"/>
      <c r="L25" s="391">
        <f>SUM(J25*Daten!$C$16)</f>
        <v>0</v>
      </c>
      <c r="M25" s="392"/>
      <c r="N25" s="384">
        <f>SUM(M25*Daten!$D$12)</f>
        <v>0</v>
      </c>
      <c r="O25" s="406">
        <v>1</v>
      </c>
      <c r="P25" s="407">
        <v>1</v>
      </c>
      <c r="Q25" s="384">
        <f>SUM(O25*Daten!$D$12)</f>
        <v>6</v>
      </c>
      <c r="R25" s="399"/>
      <c r="S25" s="398"/>
      <c r="T25" s="608"/>
      <c r="U25" s="668"/>
      <c r="V25" s="668"/>
      <c r="W25" s="672"/>
      <c r="X25" s="634"/>
      <c r="Y25" s="634"/>
      <c r="Z25" s="631"/>
      <c r="AA25" s="631"/>
      <c r="AB25" s="628"/>
      <c r="AC25" s="643"/>
      <c r="AD25" s="625"/>
      <c r="AE25" s="625"/>
      <c r="AF25" s="625"/>
      <c r="AG25" s="613"/>
      <c r="AH25" s="616"/>
      <c r="AI25" s="619"/>
      <c r="AJ25" s="619"/>
      <c r="AK25" s="621"/>
      <c r="AL25" s="619"/>
      <c r="AM25" s="8"/>
    </row>
    <row r="26" spans="1:39" ht="13.5" customHeight="1" thickBot="1" x14ac:dyDescent="0.25">
      <c r="A26" s="628"/>
      <c r="B26" s="654"/>
      <c r="C26" s="385">
        <v>43125</v>
      </c>
      <c r="D26" s="537"/>
      <c r="E26" s="530">
        <f>IF($H$23&gt;0,SUM(Daten!$D$12*D26),"0")</f>
        <v>0</v>
      </c>
      <c r="F26" s="532" t="s">
        <v>11</v>
      </c>
      <c r="G26" s="696"/>
      <c r="H26" s="679"/>
      <c r="I26" s="679"/>
      <c r="J26" s="392"/>
      <c r="K26" s="393"/>
      <c r="L26" s="391">
        <f>SUM(J26*Daten!$C$16)</f>
        <v>0</v>
      </c>
      <c r="M26" s="392"/>
      <c r="N26" s="384">
        <f>SUM(M26*Daten!$D$12)</f>
        <v>0</v>
      </c>
      <c r="O26" s="406">
        <v>1</v>
      </c>
      <c r="P26" s="407">
        <v>1</v>
      </c>
      <c r="Q26" s="384">
        <f>SUM(O26*Daten!$D$12)</f>
        <v>6</v>
      </c>
      <c r="R26" s="399"/>
      <c r="S26" s="398"/>
      <c r="T26" s="608"/>
      <c r="U26" s="668"/>
      <c r="V26" s="668"/>
      <c r="W26" s="672"/>
      <c r="X26" s="634"/>
      <c r="Y26" s="634"/>
      <c r="Z26" s="631"/>
      <c r="AA26" s="631"/>
      <c r="AB26" s="628"/>
      <c r="AC26" s="643"/>
      <c r="AD26" s="625"/>
      <c r="AE26" s="625"/>
      <c r="AF26" s="625"/>
      <c r="AG26" s="613"/>
      <c r="AH26" s="616"/>
      <c r="AI26" s="619"/>
      <c r="AJ26" s="619"/>
      <c r="AK26" s="621"/>
      <c r="AL26" s="619"/>
      <c r="AM26" s="8"/>
    </row>
    <row r="27" spans="1:39" ht="13.5" customHeight="1" thickBot="1" x14ac:dyDescent="0.25">
      <c r="A27" s="628"/>
      <c r="B27" s="654"/>
      <c r="C27" s="385">
        <v>43126</v>
      </c>
      <c r="D27" s="537"/>
      <c r="E27" s="530">
        <f>IF($H$23&gt;0,SUM(Daten!$D$12*D27),"0")</f>
        <v>0</v>
      </c>
      <c r="F27" s="532" t="s">
        <v>12</v>
      </c>
      <c r="G27" s="696"/>
      <c r="H27" s="679"/>
      <c r="I27" s="679"/>
      <c r="J27" s="392"/>
      <c r="K27" s="393"/>
      <c r="L27" s="391">
        <f>SUM(J27*Daten!$C$16)</f>
        <v>0</v>
      </c>
      <c r="M27" s="392"/>
      <c r="N27" s="384">
        <f>SUM(M27*Daten!$D$12)</f>
        <v>0</v>
      </c>
      <c r="O27" s="406">
        <v>1</v>
      </c>
      <c r="P27" s="407">
        <v>1</v>
      </c>
      <c r="Q27" s="384">
        <f>SUM(O27*Daten!$D$12)</f>
        <v>6</v>
      </c>
      <c r="R27" s="399"/>
      <c r="S27" s="398"/>
      <c r="T27" s="608"/>
      <c r="U27" s="668"/>
      <c r="V27" s="668"/>
      <c r="W27" s="672"/>
      <c r="X27" s="634"/>
      <c r="Y27" s="634"/>
      <c r="Z27" s="631"/>
      <c r="AA27" s="631"/>
      <c r="AB27" s="628"/>
      <c r="AC27" s="643"/>
      <c r="AD27" s="625"/>
      <c r="AE27" s="625"/>
      <c r="AF27" s="625"/>
      <c r="AG27" s="613"/>
      <c r="AH27" s="616"/>
      <c r="AI27" s="619"/>
      <c r="AJ27" s="619"/>
      <c r="AK27" s="621"/>
      <c r="AL27" s="619"/>
      <c r="AM27" s="8"/>
    </row>
    <row r="28" spans="1:39" ht="13.5" customHeight="1" thickBot="1" x14ac:dyDescent="0.25">
      <c r="A28" s="628"/>
      <c r="B28" s="654"/>
      <c r="C28" s="385">
        <v>43127</v>
      </c>
      <c r="D28" s="537"/>
      <c r="E28" s="530">
        <f>IF($H$23&gt;0,SUM(Daten!$D$12*D28),"0")</f>
        <v>0</v>
      </c>
      <c r="F28" s="532" t="s">
        <v>13</v>
      </c>
      <c r="G28" s="696"/>
      <c r="H28" s="679"/>
      <c r="I28" s="679"/>
      <c r="J28" s="392"/>
      <c r="K28" s="393"/>
      <c r="L28" s="391">
        <f>SUM(J28*Daten!$C$16)</f>
        <v>0</v>
      </c>
      <c r="M28" s="392"/>
      <c r="N28" s="384">
        <f>SUM(M28*Daten!$D$12)</f>
        <v>0</v>
      </c>
      <c r="O28" s="406">
        <v>1</v>
      </c>
      <c r="P28" s="407">
        <v>1</v>
      </c>
      <c r="Q28" s="384">
        <f>SUM(O28*Daten!$D$12)</f>
        <v>6</v>
      </c>
      <c r="R28" s="399"/>
      <c r="S28" s="398"/>
      <c r="T28" s="608"/>
      <c r="U28" s="668"/>
      <c r="V28" s="668"/>
      <c r="W28" s="672"/>
      <c r="X28" s="634"/>
      <c r="Y28" s="634"/>
      <c r="Z28" s="631"/>
      <c r="AA28" s="631"/>
      <c r="AB28" s="628"/>
      <c r="AC28" s="643"/>
      <c r="AD28" s="625"/>
      <c r="AE28" s="625"/>
      <c r="AF28" s="625"/>
      <c r="AG28" s="613"/>
      <c r="AH28" s="616"/>
      <c r="AI28" s="619"/>
      <c r="AJ28" s="619"/>
      <c r="AK28" s="621"/>
      <c r="AL28" s="619"/>
      <c r="AM28" s="8"/>
    </row>
    <row r="29" spans="1:39" ht="13.5" customHeight="1" thickBot="1" x14ac:dyDescent="0.25">
      <c r="A29" s="629"/>
      <c r="B29" s="655"/>
      <c r="C29" s="575">
        <v>43128</v>
      </c>
      <c r="D29" s="377"/>
      <c r="E29" s="531">
        <f>IF($H$23&gt;0,SUM(Daten!$D$12*D29),"0")</f>
        <v>0</v>
      </c>
      <c r="F29" s="533" t="s">
        <v>14</v>
      </c>
      <c r="G29" s="697"/>
      <c r="H29" s="680"/>
      <c r="I29" s="680"/>
      <c r="J29" s="394"/>
      <c r="K29" s="395"/>
      <c r="L29" s="391">
        <f>SUM(J29*Daten!$C$16)</f>
        <v>0</v>
      </c>
      <c r="M29" s="394"/>
      <c r="N29" s="384">
        <f>SUM(M29*Daten!$D$12)</f>
        <v>0</v>
      </c>
      <c r="O29" s="408"/>
      <c r="P29" s="409"/>
      <c r="Q29" s="384">
        <f>SUM(O29*Daten!$D$12)</f>
        <v>0</v>
      </c>
      <c r="R29" s="400"/>
      <c r="S29" s="401"/>
      <c r="T29" s="609"/>
      <c r="U29" s="669"/>
      <c r="V29" s="669"/>
      <c r="W29" s="673"/>
      <c r="X29" s="635"/>
      <c r="Y29" s="635"/>
      <c r="Z29" s="632"/>
      <c r="AA29" s="632"/>
      <c r="AB29" s="629"/>
      <c r="AC29" s="644"/>
      <c r="AD29" s="626"/>
      <c r="AE29" s="626"/>
      <c r="AF29" s="626"/>
      <c r="AG29" s="614"/>
      <c r="AH29" s="617"/>
      <c r="AI29" s="620"/>
      <c r="AJ29" s="620"/>
      <c r="AK29" s="622"/>
      <c r="AL29" s="620"/>
      <c r="AM29" s="8"/>
    </row>
    <row r="30" spans="1:39" ht="15" customHeight="1" thickBot="1" x14ac:dyDescent="0.25">
      <c r="A30" s="627" t="s">
        <v>187</v>
      </c>
      <c r="B30" s="650" t="s">
        <v>20</v>
      </c>
      <c r="C30" s="544">
        <v>43129</v>
      </c>
      <c r="D30" s="536"/>
      <c r="E30" s="550">
        <f>IF($H$30&gt;0,SUM(Daten!$D$12*D30),"0")</f>
        <v>0</v>
      </c>
      <c r="F30" s="534" t="s">
        <v>15</v>
      </c>
      <c r="G30" s="698">
        <v>1</v>
      </c>
      <c r="H30" s="681">
        <v>36</v>
      </c>
      <c r="I30" s="678">
        <v>29.28</v>
      </c>
      <c r="J30" s="389"/>
      <c r="K30" s="390"/>
      <c r="L30" s="391">
        <f>SUM(J30*Daten!$C$16)</f>
        <v>0</v>
      </c>
      <c r="M30" s="389"/>
      <c r="N30" s="384">
        <f>SUM(M30*Daten!$D$12)</f>
        <v>0</v>
      </c>
      <c r="O30" s="404">
        <v>1</v>
      </c>
      <c r="P30" s="405">
        <v>1</v>
      </c>
      <c r="Q30" s="384">
        <f>SUM(O30*Daten!$D$12)</f>
        <v>6</v>
      </c>
      <c r="R30" s="402"/>
      <c r="S30" s="396"/>
      <c r="T30" s="607">
        <f>SUM(E30:E36)</f>
        <v>0</v>
      </c>
      <c r="U30" s="667">
        <f>SUM(L30:L36)</f>
        <v>0</v>
      </c>
      <c r="V30" s="667">
        <f>SUM(N30:N36)</f>
        <v>0</v>
      </c>
      <c r="W30" s="674">
        <f>SUM(Q30:Q36)</f>
        <v>12</v>
      </c>
      <c r="X30" s="633">
        <f>SUM(R30:R36)</f>
        <v>0</v>
      </c>
      <c r="Y30" s="633">
        <f>SUM(T30+X30+W30+V30+U30+I30-H30)</f>
        <v>5.2800000000000011</v>
      </c>
      <c r="Z30" s="638">
        <f>SUM(Y30:Y57)</f>
        <v>3.7100000000000009</v>
      </c>
      <c r="AA30" s="638">
        <f>SUM(I30:I57)</f>
        <v>111.71000000000001</v>
      </c>
      <c r="AB30" s="627" t="s">
        <v>187</v>
      </c>
      <c r="AC30" s="642">
        <v>1</v>
      </c>
      <c r="AD30" s="639">
        <f>SUM(AL2+Y30,Y37,Y44,Y51)</f>
        <v>8.1699999999999982</v>
      </c>
      <c r="AE30" s="624">
        <f>SUMIF(AA30,"&gt;0",AD30)</f>
        <v>8.1699999999999982</v>
      </c>
      <c r="AF30" s="624">
        <f>SUM(AE30*AC30)</f>
        <v>8.1699999999999982</v>
      </c>
      <c r="AG30" s="612">
        <f>SUMIF(AA30,"&gt;0",Daten!$G$5)</f>
        <v>100</v>
      </c>
      <c r="AH30" s="615" t="str">
        <f>IF(AF30&gt;SUM(Daten!$G$5),SUM(Daten!$G$5*1),"0")</f>
        <v>0</v>
      </c>
      <c r="AI30" s="618" t="str">
        <f>IF(AG30&lt;SUM(AF30),SUM(AF30*1),"0")</f>
        <v>0</v>
      </c>
      <c r="AJ30" s="618">
        <f>SUM(AH30-AI30)</f>
        <v>0</v>
      </c>
      <c r="AK30" s="623">
        <v>0</v>
      </c>
      <c r="AL30" s="618">
        <f>SUM(AE30+AJ30+AK30)</f>
        <v>8.1699999999999982</v>
      </c>
      <c r="AM30" s="8"/>
    </row>
    <row r="31" spans="1:39" ht="13.5" customHeight="1" thickBot="1" x14ac:dyDescent="0.25">
      <c r="A31" s="628"/>
      <c r="B31" s="651"/>
      <c r="C31" s="385">
        <v>43130</v>
      </c>
      <c r="D31" s="537"/>
      <c r="E31" s="535">
        <f>IF($H$30&gt;0,SUM(Daten!$D$12*D31),"0")</f>
        <v>0</v>
      </c>
      <c r="F31" s="532" t="s">
        <v>9</v>
      </c>
      <c r="G31" s="696"/>
      <c r="H31" s="679"/>
      <c r="I31" s="679"/>
      <c r="J31" s="392"/>
      <c r="K31" s="393"/>
      <c r="L31" s="391">
        <f>SUM(J31*Daten!$C$16)</f>
        <v>0</v>
      </c>
      <c r="M31" s="392"/>
      <c r="N31" s="384">
        <f>SUM(M31*Daten!$D$12)</f>
        <v>0</v>
      </c>
      <c r="O31" s="406">
        <v>1</v>
      </c>
      <c r="P31" s="407">
        <v>1</v>
      </c>
      <c r="Q31" s="384">
        <f>SUM(O31*Daten!$D$12)</f>
        <v>6</v>
      </c>
      <c r="R31" s="399"/>
      <c r="S31" s="398"/>
      <c r="T31" s="608"/>
      <c r="U31" s="668"/>
      <c r="V31" s="668"/>
      <c r="W31" s="672"/>
      <c r="X31" s="634"/>
      <c r="Y31" s="634"/>
      <c r="Z31" s="638"/>
      <c r="AA31" s="638"/>
      <c r="AB31" s="628"/>
      <c r="AC31" s="643"/>
      <c r="AD31" s="639"/>
      <c r="AE31" s="625"/>
      <c r="AF31" s="625"/>
      <c r="AG31" s="613"/>
      <c r="AH31" s="616"/>
      <c r="AI31" s="619"/>
      <c r="AJ31" s="619"/>
      <c r="AK31" s="621"/>
      <c r="AL31" s="619"/>
      <c r="AM31" s="8"/>
    </row>
    <row r="32" spans="1:39" ht="13.5" customHeight="1" thickBot="1" x14ac:dyDescent="0.25">
      <c r="A32" s="628"/>
      <c r="B32" s="651"/>
      <c r="C32" s="385">
        <v>43131</v>
      </c>
      <c r="D32" s="537"/>
      <c r="E32" s="535">
        <f>IF($H$30&gt;0,SUM(Daten!$D$12*D32),"0")</f>
        <v>0</v>
      </c>
      <c r="F32" s="532" t="s">
        <v>10</v>
      </c>
      <c r="G32" s="696"/>
      <c r="H32" s="679"/>
      <c r="I32" s="679"/>
      <c r="J32" s="392"/>
      <c r="K32" s="393"/>
      <c r="L32" s="391">
        <f>SUM(J32*Daten!$C$16)</f>
        <v>0</v>
      </c>
      <c r="M32" s="392"/>
      <c r="N32" s="384">
        <f>SUM(M32*Daten!$D$12)</f>
        <v>0</v>
      </c>
      <c r="O32" s="406"/>
      <c r="P32" s="407"/>
      <c r="Q32" s="384">
        <f>SUM(O32*Daten!$D$12)</f>
        <v>0</v>
      </c>
      <c r="R32" s="399"/>
      <c r="S32" s="398"/>
      <c r="T32" s="608"/>
      <c r="U32" s="668"/>
      <c r="V32" s="668"/>
      <c r="W32" s="672"/>
      <c r="X32" s="634"/>
      <c r="Y32" s="634"/>
      <c r="Z32" s="638"/>
      <c r="AA32" s="638"/>
      <c r="AB32" s="628"/>
      <c r="AC32" s="643"/>
      <c r="AD32" s="639"/>
      <c r="AE32" s="625"/>
      <c r="AF32" s="625"/>
      <c r="AG32" s="613"/>
      <c r="AH32" s="616"/>
      <c r="AI32" s="619"/>
      <c r="AJ32" s="619"/>
      <c r="AK32" s="621"/>
      <c r="AL32" s="619"/>
      <c r="AM32" s="8"/>
    </row>
    <row r="33" spans="1:39" ht="13.5" customHeight="1" thickBot="1" x14ac:dyDescent="0.25">
      <c r="A33" s="628"/>
      <c r="B33" s="651"/>
      <c r="C33" s="385">
        <v>43132</v>
      </c>
      <c r="D33" s="537"/>
      <c r="E33" s="535">
        <f>IF($H$30&gt;0,SUM(Daten!$D$12*D33),"0")</f>
        <v>0</v>
      </c>
      <c r="F33" s="532" t="s">
        <v>11</v>
      </c>
      <c r="G33" s="696"/>
      <c r="H33" s="679"/>
      <c r="I33" s="679"/>
      <c r="J33" s="392"/>
      <c r="K33" s="393"/>
      <c r="L33" s="391">
        <f>SUM(J33*Daten!$C$16)</f>
        <v>0</v>
      </c>
      <c r="M33" s="392"/>
      <c r="N33" s="384">
        <f>SUM(M33*Daten!$D$12)</f>
        <v>0</v>
      </c>
      <c r="O33" s="406"/>
      <c r="P33" s="407"/>
      <c r="Q33" s="384">
        <f>SUM(O33*Daten!$D$12)</f>
        <v>0</v>
      </c>
      <c r="R33" s="399"/>
      <c r="S33" s="398"/>
      <c r="T33" s="608"/>
      <c r="U33" s="668"/>
      <c r="V33" s="668"/>
      <c r="W33" s="672"/>
      <c r="X33" s="634"/>
      <c r="Y33" s="634"/>
      <c r="Z33" s="638"/>
      <c r="AA33" s="638"/>
      <c r="AB33" s="628"/>
      <c r="AC33" s="643"/>
      <c r="AD33" s="639"/>
      <c r="AE33" s="625"/>
      <c r="AF33" s="625"/>
      <c r="AG33" s="613"/>
      <c r="AH33" s="616"/>
      <c r="AI33" s="619"/>
      <c r="AJ33" s="619"/>
      <c r="AK33" s="621"/>
      <c r="AL33" s="619"/>
      <c r="AM33" s="8"/>
    </row>
    <row r="34" spans="1:39" ht="13.5" customHeight="1" thickBot="1" x14ac:dyDescent="0.25">
      <c r="A34" s="628"/>
      <c r="B34" s="651"/>
      <c r="C34" s="385">
        <v>43133</v>
      </c>
      <c r="D34" s="537"/>
      <c r="E34" s="535">
        <f>IF($H$30&gt;0,SUM(Daten!$D$12*D34),"0")</f>
        <v>0</v>
      </c>
      <c r="F34" s="532" t="s">
        <v>12</v>
      </c>
      <c r="G34" s="696"/>
      <c r="H34" s="679"/>
      <c r="I34" s="679"/>
      <c r="J34" s="392"/>
      <c r="K34" s="393"/>
      <c r="L34" s="391">
        <f>SUM(J34*Daten!$C$16)</f>
        <v>0</v>
      </c>
      <c r="M34" s="392"/>
      <c r="N34" s="384">
        <f>SUM(M34*Daten!$D$12)</f>
        <v>0</v>
      </c>
      <c r="O34" s="406"/>
      <c r="P34" s="407"/>
      <c r="Q34" s="384">
        <f>SUM(O34*Daten!$D$12)</f>
        <v>0</v>
      </c>
      <c r="R34" s="399"/>
      <c r="S34" s="398"/>
      <c r="T34" s="608"/>
      <c r="U34" s="668"/>
      <c r="V34" s="668"/>
      <c r="W34" s="672"/>
      <c r="X34" s="634"/>
      <c r="Y34" s="634"/>
      <c r="Z34" s="638"/>
      <c r="AA34" s="638"/>
      <c r="AB34" s="628"/>
      <c r="AC34" s="643"/>
      <c r="AD34" s="639"/>
      <c r="AE34" s="625"/>
      <c r="AF34" s="625"/>
      <c r="AG34" s="613"/>
      <c r="AH34" s="616"/>
      <c r="AI34" s="619"/>
      <c r="AJ34" s="619"/>
      <c r="AK34" s="621"/>
      <c r="AL34" s="619"/>
      <c r="AM34" s="8"/>
    </row>
    <row r="35" spans="1:39" ht="13.5" customHeight="1" thickBot="1" x14ac:dyDescent="0.25">
      <c r="A35" s="628"/>
      <c r="B35" s="651"/>
      <c r="C35" s="385">
        <v>43134</v>
      </c>
      <c r="D35" s="537"/>
      <c r="E35" s="535">
        <f>IF($H$30&gt;0,SUM(Daten!$D$12*D35),"0")</f>
        <v>0</v>
      </c>
      <c r="F35" s="532" t="s">
        <v>13</v>
      </c>
      <c r="G35" s="696"/>
      <c r="H35" s="679"/>
      <c r="I35" s="679"/>
      <c r="J35" s="392"/>
      <c r="K35" s="393"/>
      <c r="L35" s="391">
        <f>SUM(J35*Daten!$C$16)</f>
        <v>0</v>
      </c>
      <c r="M35" s="392"/>
      <c r="N35" s="384">
        <f>SUM(M35*Daten!$D$12)</f>
        <v>0</v>
      </c>
      <c r="O35" s="406"/>
      <c r="P35" s="407"/>
      <c r="Q35" s="384">
        <f>SUM(O35*Daten!$D$12)</f>
        <v>0</v>
      </c>
      <c r="R35" s="399"/>
      <c r="S35" s="398"/>
      <c r="T35" s="608"/>
      <c r="U35" s="668"/>
      <c r="V35" s="668"/>
      <c r="W35" s="672"/>
      <c r="X35" s="634"/>
      <c r="Y35" s="634"/>
      <c r="Z35" s="638"/>
      <c r="AA35" s="638"/>
      <c r="AB35" s="628"/>
      <c r="AC35" s="643"/>
      <c r="AD35" s="639"/>
      <c r="AE35" s="625"/>
      <c r="AF35" s="625"/>
      <c r="AG35" s="613"/>
      <c r="AH35" s="616"/>
      <c r="AI35" s="619"/>
      <c r="AJ35" s="619"/>
      <c r="AK35" s="621"/>
      <c r="AL35" s="619"/>
      <c r="AM35" s="8"/>
    </row>
    <row r="36" spans="1:39" ht="13.5" customHeight="1" thickBot="1" x14ac:dyDescent="0.25">
      <c r="A36" s="628"/>
      <c r="B36" s="652"/>
      <c r="C36" s="575">
        <v>43135</v>
      </c>
      <c r="D36" s="377"/>
      <c r="E36" s="549">
        <f>IF($H$30&gt;0,SUM(Daten!$D$12*D36),"0")</f>
        <v>0</v>
      </c>
      <c r="F36" s="533" t="s">
        <v>14</v>
      </c>
      <c r="G36" s="697"/>
      <c r="H36" s="680"/>
      <c r="I36" s="680"/>
      <c r="J36" s="394"/>
      <c r="K36" s="395"/>
      <c r="L36" s="391">
        <f>SUM(J36*Daten!$C$16)</f>
        <v>0</v>
      </c>
      <c r="M36" s="394"/>
      <c r="N36" s="384">
        <f>SUM(M36*Daten!$D$12)</f>
        <v>0</v>
      </c>
      <c r="O36" s="408"/>
      <c r="P36" s="409"/>
      <c r="Q36" s="384">
        <f>SUM(O36*Daten!$D$12)</f>
        <v>0</v>
      </c>
      <c r="R36" s="400"/>
      <c r="S36" s="401"/>
      <c r="T36" s="609"/>
      <c r="U36" s="669"/>
      <c r="V36" s="669"/>
      <c r="W36" s="673"/>
      <c r="X36" s="635"/>
      <c r="Y36" s="635"/>
      <c r="Z36" s="638"/>
      <c r="AA36" s="638"/>
      <c r="AB36" s="628"/>
      <c r="AC36" s="643"/>
      <c r="AD36" s="639"/>
      <c r="AE36" s="625"/>
      <c r="AF36" s="625"/>
      <c r="AG36" s="613"/>
      <c r="AH36" s="616"/>
      <c r="AI36" s="619"/>
      <c r="AJ36" s="619"/>
      <c r="AK36" s="621"/>
      <c r="AL36" s="619"/>
      <c r="AM36" s="8"/>
    </row>
    <row r="37" spans="1:39" ht="15" customHeight="1" thickBot="1" x14ac:dyDescent="0.25">
      <c r="A37" s="628"/>
      <c r="B37" s="650" t="s">
        <v>21</v>
      </c>
      <c r="C37" s="544">
        <v>43136</v>
      </c>
      <c r="D37" s="536"/>
      <c r="E37" s="550">
        <f>IF($H$37&gt;0,SUM(Daten!$D$12*D37),"0")</f>
        <v>0</v>
      </c>
      <c r="F37" s="534" t="s">
        <v>15</v>
      </c>
      <c r="G37" s="695">
        <v>1</v>
      </c>
      <c r="H37" s="678">
        <v>36</v>
      </c>
      <c r="I37" s="678">
        <v>37.93</v>
      </c>
      <c r="J37" s="389"/>
      <c r="K37" s="390"/>
      <c r="L37" s="391">
        <f>SUM(J37*Daten!$C$16)</f>
        <v>0</v>
      </c>
      <c r="M37" s="389"/>
      <c r="N37" s="384">
        <f>SUM(M37*Daten!$D$12)</f>
        <v>0</v>
      </c>
      <c r="O37" s="404"/>
      <c r="P37" s="405"/>
      <c r="Q37" s="384">
        <f>SUM(O37*Daten!$D$12)</f>
        <v>0</v>
      </c>
      <c r="R37" s="402"/>
      <c r="S37" s="396"/>
      <c r="T37" s="607">
        <f>SUM(E37:E43)</f>
        <v>0</v>
      </c>
      <c r="U37" s="667">
        <f>SUM(L37:L43)</f>
        <v>0</v>
      </c>
      <c r="V37" s="667">
        <f>SUM(N37:N43)</f>
        <v>0</v>
      </c>
      <c r="W37" s="674">
        <f>SUM(Q37:Q43)</f>
        <v>0</v>
      </c>
      <c r="X37" s="633">
        <f>SUM(R37:R43)</f>
        <v>0</v>
      </c>
      <c r="Y37" s="633">
        <f>SUM(T37+X37+W37+V37+U37+I37-H37)</f>
        <v>1.9299999999999997</v>
      </c>
      <c r="Z37" s="638"/>
      <c r="AA37" s="638"/>
      <c r="AB37" s="628"/>
      <c r="AC37" s="643"/>
      <c r="AD37" s="639"/>
      <c r="AE37" s="625"/>
      <c r="AF37" s="625"/>
      <c r="AG37" s="613"/>
      <c r="AH37" s="616"/>
      <c r="AI37" s="619"/>
      <c r="AJ37" s="619"/>
      <c r="AK37" s="621"/>
      <c r="AL37" s="619"/>
      <c r="AM37" s="8"/>
    </row>
    <row r="38" spans="1:39" ht="13.5" customHeight="1" thickBot="1" x14ac:dyDescent="0.25">
      <c r="A38" s="628"/>
      <c r="B38" s="651"/>
      <c r="C38" s="385">
        <v>43137</v>
      </c>
      <c r="D38" s="537"/>
      <c r="E38" s="535">
        <f>IF($H$37&gt;0,SUM(Daten!$D$12*D38),"0")</f>
        <v>0</v>
      </c>
      <c r="F38" s="532" t="s">
        <v>9</v>
      </c>
      <c r="G38" s="696"/>
      <c r="H38" s="679"/>
      <c r="I38" s="679"/>
      <c r="J38" s="392"/>
      <c r="K38" s="393"/>
      <c r="L38" s="391">
        <f>SUM(J38*Daten!$C$16)</f>
        <v>0</v>
      </c>
      <c r="M38" s="392"/>
      <c r="N38" s="384">
        <f>SUM(M38*Daten!$D$12)</f>
        <v>0</v>
      </c>
      <c r="O38" s="406"/>
      <c r="P38" s="407"/>
      <c r="Q38" s="384">
        <f>SUM(O38*Daten!$D$12)</f>
        <v>0</v>
      </c>
      <c r="R38" s="399"/>
      <c r="S38" s="398"/>
      <c r="T38" s="608"/>
      <c r="U38" s="668"/>
      <c r="V38" s="668"/>
      <c r="W38" s="672"/>
      <c r="X38" s="634"/>
      <c r="Y38" s="634"/>
      <c r="Z38" s="638"/>
      <c r="AA38" s="638"/>
      <c r="AB38" s="628"/>
      <c r="AC38" s="643"/>
      <c r="AD38" s="639"/>
      <c r="AE38" s="625"/>
      <c r="AF38" s="625"/>
      <c r="AG38" s="613"/>
      <c r="AH38" s="616"/>
      <c r="AI38" s="619"/>
      <c r="AJ38" s="619"/>
      <c r="AK38" s="621"/>
      <c r="AL38" s="619"/>
      <c r="AM38" s="8"/>
    </row>
    <row r="39" spans="1:39" ht="13.5" customHeight="1" thickBot="1" x14ac:dyDescent="0.25">
      <c r="A39" s="628"/>
      <c r="B39" s="651"/>
      <c r="C39" s="385">
        <v>43138</v>
      </c>
      <c r="D39" s="537"/>
      <c r="E39" s="535">
        <f>IF($H$37&gt;0,SUM(Daten!$D$12*D39),"0")</f>
        <v>0</v>
      </c>
      <c r="F39" s="532" t="s">
        <v>10</v>
      </c>
      <c r="G39" s="696"/>
      <c r="H39" s="679"/>
      <c r="I39" s="679"/>
      <c r="J39" s="392"/>
      <c r="K39" s="393"/>
      <c r="L39" s="391">
        <f>SUM(J39*Daten!$C$16)</f>
        <v>0</v>
      </c>
      <c r="M39" s="392"/>
      <c r="N39" s="384">
        <f>SUM(M39*Daten!$D$12)</f>
        <v>0</v>
      </c>
      <c r="O39" s="406"/>
      <c r="P39" s="407"/>
      <c r="Q39" s="384">
        <f>SUM(O39*Daten!$D$12)</f>
        <v>0</v>
      </c>
      <c r="R39" s="399"/>
      <c r="S39" s="398"/>
      <c r="T39" s="608"/>
      <c r="U39" s="668"/>
      <c r="V39" s="668"/>
      <c r="W39" s="672"/>
      <c r="X39" s="634"/>
      <c r="Y39" s="634"/>
      <c r="Z39" s="638"/>
      <c r="AA39" s="638"/>
      <c r="AB39" s="628"/>
      <c r="AC39" s="643"/>
      <c r="AD39" s="639"/>
      <c r="AE39" s="625"/>
      <c r="AF39" s="625"/>
      <c r="AG39" s="613"/>
      <c r="AH39" s="616"/>
      <c r="AI39" s="619"/>
      <c r="AJ39" s="619"/>
      <c r="AK39" s="621"/>
      <c r="AL39" s="619"/>
      <c r="AM39" s="8"/>
    </row>
    <row r="40" spans="1:39" ht="13.5" customHeight="1" thickBot="1" x14ac:dyDescent="0.25">
      <c r="A40" s="628"/>
      <c r="B40" s="651"/>
      <c r="C40" s="385">
        <v>43139</v>
      </c>
      <c r="D40" s="537"/>
      <c r="E40" s="535">
        <f>IF($H$37&gt;0,SUM(Daten!$D$12*D40),"0")</f>
        <v>0</v>
      </c>
      <c r="F40" s="532" t="s">
        <v>11</v>
      </c>
      <c r="G40" s="696"/>
      <c r="H40" s="679"/>
      <c r="I40" s="679"/>
      <c r="J40" s="392"/>
      <c r="K40" s="393"/>
      <c r="L40" s="391">
        <f>SUM(J40*Daten!$C$16)</f>
        <v>0</v>
      </c>
      <c r="M40" s="392"/>
      <c r="N40" s="384">
        <f>SUM(M40*Daten!$D$12)</f>
        <v>0</v>
      </c>
      <c r="O40" s="406"/>
      <c r="P40" s="407"/>
      <c r="Q40" s="384">
        <f>SUM(O40*Daten!$D$12)</f>
        <v>0</v>
      </c>
      <c r="R40" s="399"/>
      <c r="S40" s="398"/>
      <c r="T40" s="608"/>
      <c r="U40" s="668"/>
      <c r="V40" s="668"/>
      <c r="W40" s="672"/>
      <c r="X40" s="634"/>
      <c r="Y40" s="634"/>
      <c r="Z40" s="638"/>
      <c r="AA40" s="638"/>
      <c r="AB40" s="628"/>
      <c r="AC40" s="643"/>
      <c r="AD40" s="639"/>
      <c r="AE40" s="625"/>
      <c r="AF40" s="625"/>
      <c r="AG40" s="613"/>
      <c r="AH40" s="616"/>
      <c r="AI40" s="619"/>
      <c r="AJ40" s="619"/>
      <c r="AK40" s="621"/>
      <c r="AL40" s="619"/>
      <c r="AM40" s="8"/>
    </row>
    <row r="41" spans="1:39" ht="13.5" customHeight="1" thickBot="1" x14ac:dyDescent="0.25">
      <c r="A41" s="628"/>
      <c r="B41" s="651"/>
      <c r="C41" s="385">
        <v>43140</v>
      </c>
      <c r="D41" s="537"/>
      <c r="E41" s="535">
        <f>IF($H$37&gt;0,SUM(Daten!$D$12*D41),"0")</f>
        <v>0</v>
      </c>
      <c r="F41" s="532" t="s">
        <v>12</v>
      </c>
      <c r="G41" s="696"/>
      <c r="H41" s="679"/>
      <c r="I41" s="679"/>
      <c r="J41" s="392"/>
      <c r="K41" s="393"/>
      <c r="L41" s="391">
        <f>SUM(J41*Daten!$C$16)</f>
        <v>0</v>
      </c>
      <c r="M41" s="392"/>
      <c r="N41" s="384">
        <f>SUM(M41*Daten!$D$12)</f>
        <v>0</v>
      </c>
      <c r="O41" s="406"/>
      <c r="P41" s="407"/>
      <c r="Q41" s="384">
        <f>SUM(O41*Daten!$D$12)</f>
        <v>0</v>
      </c>
      <c r="R41" s="399"/>
      <c r="S41" s="398"/>
      <c r="T41" s="608"/>
      <c r="U41" s="668"/>
      <c r="V41" s="668"/>
      <c r="W41" s="672"/>
      <c r="X41" s="634"/>
      <c r="Y41" s="634"/>
      <c r="Z41" s="638"/>
      <c r="AA41" s="638"/>
      <c r="AB41" s="628"/>
      <c r="AC41" s="643"/>
      <c r="AD41" s="639"/>
      <c r="AE41" s="625"/>
      <c r="AF41" s="625"/>
      <c r="AG41" s="613"/>
      <c r="AH41" s="616"/>
      <c r="AI41" s="619"/>
      <c r="AJ41" s="619"/>
      <c r="AK41" s="621"/>
      <c r="AL41" s="619"/>
      <c r="AM41" s="8"/>
    </row>
    <row r="42" spans="1:39" ht="13.5" customHeight="1" thickBot="1" x14ac:dyDescent="0.25">
      <c r="A42" s="628"/>
      <c r="B42" s="651"/>
      <c r="C42" s="385">
        <v>43141</v>
      </c>
      <c r="D42" s="537"/>
      <c r="E42" s="535">
        <f>IF($H$37&gt;0,SUM(Daten!$D$12*D42),"0")</f>
        <v>0</v>
      </c>
      <c r="F42" s="532" t="s">
        <v>13</v>
      </c>
      <c r="G42" s="696"/>
      <c r="H42" s="679"/>
      <c r="I42" s="679"/>
      <c r="J42" s="392"/>
      <c r="K42" s="393"/>
      <c r="L42" s="391">
        <f>SUM(J42*Daten!$C$16)</f>
        <v>0</v>
      </c>
      <c r="M42" s="392"/>
      <c r="N42" s="384">
        <f>SUM(M42*Daten!$D$12)</f>
        <v>0</v>
      </c>
      <c r="O42" s="406"/>
      <c r="P42" s="407"/>
      <c r="Q42" s="384">
        <f>SUM(O42*Daten!$D$12)</f>
        <v>0</v>
      </c>
      <c r="R42" s="399"/>
      <c r="S42" s="398"/>
      <c r="T42" s="608"/>
      <c r="U42" s="668"/>
      <c r="V42" s="668"/>
      <c r="W42" s="672"/>
      <c r="X42" s="634"/>
      <c r="Y42" s="634"/>
      <c r="Z42" s="638"/>
      <c r="AA42" s="638"/>
      <c r="AB42" s="628"/>
      <c r="AC42" s="643"/>
      <c r="AD42" s="639"/>
      <c r="AE42" s="625"/>
      <c r="AF42" s="625"/>
      <c r="AG42" s="613"/>
      <c r="AH42" s="616"/>
      <c r="AI42" s="619"/>
      <c r="AJ42" s="619"/>
      <c r="AK42" s="621"/>
      <c r="AL42" s="619"/>
      <c r="AM42" s="8"/>
    </row>
    <row r="43" spans="1:39" ht="13.5" customHeight="1" thickBot="1" x14ac:dyDescent="0.25">
      <c r="A43" s="628"/>
      <c r="B43" s="652"/>
      <c r="C43" s="575">
        <v>43142</v>
      </c>
      <c r="D43" s="377"/>
      <c r="E43" s="549">
        <f>IF($H$37&gt;0,SUM(Daten!$D$12*D43),"0")</f>
        <v>0</v>
      </c>
      <c r="F43" s="533" t="s">
        <v>14</v>
      </c>
      <c r="G43" s="697"/>
      <c r="H43" s="680"/>
      <c r="I43" s="680"/>
      <c r="J43" s="394"/>
      <c r="K43" s="395"/>
      <c r="L43" s="391">
        <f>SUM(J43*Daten!$C$16)</f>
        <v>0</v>
      </c>
      <c r="M43" s="394"/>
      <c r="N43" s="384">
        <f>SUM(M43*Daten!$D$12)</f>
        <v>0</v>
      </c>
      <c r="O43" s="408"/>
      <c r="P43" s="409"/>
      <c r="Q43" s="384">
        <f>SUM(O43*Daten!$D$12)</f>
        <v>0</v>
      </c>
      <c r="R43" s="400"/>
      <c r="S43" s="401"/>
      <c r="T43" s="609"/>
      <c r="U43" s="669"/>
      <c r="V43" s="669"/>
      <c r="W43" s="673"/>
      <c r="X43" s="635"/>
      <c r="Y43" s="635"/>
      <c r="Z43" s="638"/>
      <c r="AA43" s="638"/>
      <c r="AB43" s="628"/>
      <c r="AC43" s="643"/>
      <c r="AD43" s="639"/>
      <c r="AE43" s="625"/>
      <c r="AF43" s="625"/>
      <c r="AG43" s="613"/>
      <c r="AH43" s="616"/>
      <c r="AI43" s="619"/>
      <c r="AJ43" s="619"/>
      <c r="AK43" s="621"/>
      <c r="AL43" s="619"/>
      <c r="AM43" s="8"/>
    </row>
    <row r="44" spans="1:39" ht="15" customHeight="1" thickBot="1" x14ac:dyDescent="0.25">
      <c r="A44" s="628"/>
      <c r="B44" s="650" t="s">
        <v>22</v>
      </c>
      <c r="C44" s="544">
        <v>43143</v>
      </c>
      <c r="D44" s="536"/>
      <c r="E44" s="550">
        <f>IF($H$44&gt;0,SUM(Daten!$D$12*D44),"0")</f>
        <v>0</v>
      </c>
      <c r="F44" s="534" t="s">
        <v>15</v>
      </c>
      <c r="G44" s="695">
        <v>1</v>
      </c>
      <c r="H44" s="678">
        <v>36</v>
      </c>
      <c r="I44" s="678">
        <v>28.57</v>
      </c>
      <c r="J44" s="389"/>
      <c r="K44" s="390"/>
      <c r="L44" s="391">
        <f>SUM(J44*Daten!$C$16)</f>
        <v>0</v>
      </c>
      <c r="M44" s="389"/>
      <c r="N44" s="384">
        <f>SUM(M44*Daten!$D$12)</f>
        <v>0</v>
      </c>
      <c r="O44" s="404"/>
      <c r="P44" s="405"/>
      <c r="Q44" s="384">
        <f>SUM(O44*Daten!$D$12)</f>
        <v>0</v>
      </c>
      <c r="R44" s="402"/>
      <c r="S44" s="574" t="s">
        <v>322</v>
      </c>
      <c r="T44" s="607">
        <f>SUM(E44:E50)</f>
        <v>0</v>
      </c>
      <c r="U44" s="667">
        <f>SUM(L44:L50)</f>
        <v>0</v>
      </c>
      <c r="V44" s="667">
        <f>SUM(N44:N50)</f>
        <v>0</v>
      </c>
      <c r="W44" s="674">
        <f>SUM(Q44:Q50)</f>
        <v>0</v>
      </c>
      <c r="X44" s="633">
        <f>SUM(R44:R50)</f>
        <v>0</v>
      </c>
      <c r="Y44" s="633">
        <f>SUM(T44+X44+W44+V44+U44+I44-H44)</f>
        <v>-7.43</v>
      </c>
      <c r="Z44" s="638"/>
      <c r="AA44" s="638"/>
      <c r="AB44" s="628"/>
      <c r="AC44" s="643"/>
      <c r="AD44" s="639"/>
      <c r="AE44" s="625"/>
      <c r="AF44" s="625"/>
      <c r="AG44" s="613"/>
      <c r="AH44" s="616"/>
      <c r="AI44" s="619"/>
      <c r="AJ44" s="619"/>
      <c r="AK44" s="621"/>
      <c r="AL44" s="619"/>
      <c r="AM44" s="8"/>
    </row>
    <row r="45" spans="1:39" ht="13.5" customHeight="1" thickBot="1" x14ac:dyDescent="0.25">
      <c r="A45" s="628"/>
      <c r="B45" s="651"/>
      <c r="C45" s="385">
        <v>43144</v>
      </c>
      <c r="D45" s="537"/>
      <c r="E45" s="535">
        <f>IF($H$44&gt;0,SUM(Daten!$D$12*D45),"0")</f>
        <v>0</v>
      </c>
      <c r="F45" s="532" t="s">
        <v>9</v>
      </c>
      <c r="G45" s="696"/>
      <c r="H45" s="679"/>
      <c r="I45" s="679"/>
      <c r="J45" s="392"/>
      <c r="K45" s="393"/>
      <c r="L45" s="391">
        <f>SUM(J45*Daten!$C$16)</f>
        <v>0</v>
      </c>
      <c r="M45" s="392"/>
      <c r="N45" s="384">
        <f>SUM(M45*Daten!$D$12)</f>
        <v>0</v>
      </c>
      <c r="O45" s="406"/>
      <c r="P45" s="407"/>
      <c r="Q45" s="384">
        <f>SUM(O45*Daten!$D$12)</f>
        <v>0</v>
      </c>
      <c r="R45" s="399"/>
      <c r="S45" s="398"/>
      <c r="T45" s="608"/>
      <c r="U45" s="668"/>
      <c r="V45" s="668"/>
      <c r="W45" s="672"/>
      <c r="X45" s="634"/>
      <c r="Y45" s="634"/>
      <c r="Z45" s="638"/>
      <c r="AA45" s="638"/>
      <c r="AB45" s="628"/>
      <c r="AC45" s="643"/>
      <c r="AD45" s="639"/>
      <c r="AE45" s="625"/>
      <c r="AF45" s="625"/>
      <c r="AG45" s="613"/>
      <c r="AH45" s="616"/>
      <c r="AI45" s="619"/>
      <c r="AJ45" s="619"/>
      <c r="AK45" s="621"/>
      <c r="AL45" s="619"/>
      <c r="AM45" s="8"/>
    </row>
    <row r="46" spans="1:39" ht="13.5" customHeight="1" thickBot="1" x14ac:dyDescent="0.25">
      <c r="A46" s="628"/>
      <c r="B46" s="651"/>
      <c r="C46" s="385">
        <v>43145</v>
      </c>
      <c r="D46" s="537"/>
      <c r="E46" s="535">
        <f>IF($H$44&gt;0,SUM(Daten!$D$12*D46),"0")</f>
        <v>0</v>
      </c>
      <c r="F46" s="532" t="s">
        <v>10</v>
      </c>
      <c r="G46" s="696"/>
      <c r="H46" s="679"/>
      <c r="I46" s="679"/>
      <c r="J46" s="392"/>
      <c r="K46" s="393"/>
      <c r="L46" s="391">
        <f>SUM(J46*Daten!$C$16)</f>
        <v>0</v>
      </c>
      <c r="M46" s="392"/>
      <c r="N46" s="384">
        <f>SUM(M46*Daten!$D$12)</f>
        <v>0</v>
      </c>
      <c r="O46" s="406"/>
      <c r="P46" s="407"/>
      <c r="Q46" s="384">
        <f>SUM(O46*Daten!$D$12)</f>
        <v>0</v>
      </c>
      <c r="R46" s="399"/>
      <c r="S46" s="398"/>
      <c r="T46" s="608"/>
      <c r="U46" s="668"/>
      <c r="V46" s="668"/>
      <c r="W46" s="672"/>
      <c r="X46" s="634"/>
      <c r="Y46" s="634"/>
      <c r="Z46" s="638"/>
      <c r="AA46" s="638"/>
      <c r="AB46" s="628"/>
      <c r="AC46" s="643"/>
      <c r="AD46" s="639"/>
      <c r="AE46" s="625"/>
      <c r="AF46" s="625"/>
      <c r="AG46" s="613"/>
      <c r="AH46" s="616"/>
      <c r="AI46" s="619"/>
      <c r="AJ46" s="619"/>
      <c r="AK46" s="621"/>
      <c r="AL46" s="619"/>
      <c r="AM46" s="8"/>
    </row>
    <row r="47" spans="1:39" ht="13.5" customHeight="1" thickBot="1" x14ac:dyDescent="0.25">
      <c r="A47" s="628"/>
      <c r="B47" s="651"/>
      <c r="C47" s="385">
        <v>43146</v>
      </c>
      <c r="D47" s="537"/>
      <c r="E47" s="535">
        <f>IF($H$44&gt;0,SUM(Daten!$D$12*D47),"0")</f>
        <v>0</v>
      </c>
      <c r="F47" s="532" t="s">
        <v>11</v>
      </c>
      <c r="G47" s="696"/>
      <c r="H47" s="679"/>
      <c r="I47" s="679"/>
      <c r="J47" s="392"/>
      <c r="K47" s="393"/>
      <c r="L47" s="391">
        <f>SUM(J47*Daten!$C$16)</f>
        <v>0</v>
      </c>
      <c r="M47" s="392"/>
      <c r="N47" s="384">
        <f>SUM(M47*Daten!$D$12)</f>
        <v>0</v>
      </c>
      <c r="O47" s="406"/>
      <c r="P47" s="407"/>
      <c r="Q47" s="384">
        <f>SUM(O47*Daten!$D$12)</f>
        <v>0</v>
      </c>
      <c r="R47" s="399"/>
      <c r="S47" s="398"/>
      <c r="T47" s="608"/>
      <c r="U47" s="668"/>
      <c r="V47" s="668"/>
      <c r="W47" s="672"/>
      <c r="X47" s="634"/>
      <c r="Y47" s="634"/>
      <c r="Z47" s="638"/>
      <c r="AA47" s="638"/>
      <c r="AB47" s="628"/>
      <c r="AC47" s="643"/>
      <c r="AD47" s="639"/>
      <c r="AE47" s="625"/>
      <c r="AF47" s="625"/>
      <c r="AG47" s="613"/>
      <c r="AH47" s="616"/>
      <c r="AI47" s="619"/>
      <c r="AJ47" s="619"/>
      <c r="AK47" s="621"/>
      <c r="AL47" s="619"/>
      <c r="AM47" s="8"/>
    </row>
    <row r="48" spans="1:39" ht="13.5" customHeight="1" thickBot="1" x14ac:dyDescent="0.25">
      <c r="A48" s="628"/>
      <c r="B48" s="651"/>
      <c r="C48" s="385">
        <v>43147</v>
      </c>
      <c r="D48" s="537"/>
      <c r="E48" s="535">
        <f>IF($H$44&gt;0,SUM(Daten!$D$12*D48),"0")</f>
        <v>0</v>
      </c>
      <c r="F48" s="532" t="s">
        <v>12</v>
      </c>
      <c r="G48" s="696"/>
      <c r="H48" s="679"/>
      <c r="I48" s="679"/>
      <c r="J48" s="392"/>
      <c r="K48" s="393"/>
      <c r="L48" s="391">
        <f>SUM(J48*Daten!$C$16)</f>
        <v>0</v>
      </c>
      <c r="M48" s="392"/>
      <c r="N48" s="384">
        <f>SUM(M48*Daten!$D$12)</f>
        <v>0</v>
      </c>
      <c r="O48" s="406"/>
      <c r="P48" s="407"/>
      <c r="Q48" s="384">
        <f>SUM(O48*Daten!$D$12)</f>
        <v>0</v>
      </c>
      <c r="R48" s="399"/>
      <c r="S48" s="398"/>
      <c r="T48" s="608"/>
      <c r="U48" s="668"/>
      <c r="V48" s="668"/>
      <c r="W48" s="672"/>
      <c r="X48" s="634"/>
      <c r="Y48" s="634"/>
      <c r="Z48" s="638"/>
      <c r="AA48" s="638"/>
      <c r="AB48" s="628"/>
      <c r="AC48" s="643"/>
      <c r="AD48" s="639"/>
      <c r="AE48" s="625"/>
      <c r="AF48" s="625"/>
      <c r="AG48" s="613"/>
      <c r="AH48" s="616"/>
      <c r="AI48" s="619"/>
      <c r="AJ48" s="619"/>
      <c r="AK48" s="621"/>
      <c r="AL48" s="619"/>
      <c r="AM48" s="8"/>
    </row>
    <row r="49" spans="1:39" ht="13.5" customHeight="1" thickBot="1" x14ac:dyDescent="0.25">
      <c r="A49" s="628"/>
      <c r="B49" s="651"/>
      <c r="C49" s="385">
        <v>43148</v>
      </c>
      <c r="D49" s="537"/>
      <c r="E49" s="535">
        <f>IF($H$44&gt;0,SUM(Daten!$D$12*D49),"0")</f>
        <v>0</v>
      </c>
      <c r="F49" s="532" t="s">
        <v>13</v>
      </c>
      <c r="G49" s="696"/>
      <c r="H49" s="679"/>
      <c r="I49" s="679"/>
      <c r="J49" s="392"/>
      <c r="K49" s="393"/>
      <c r="L49" s="391">
        <f>SUM(J49*Daten!$C$16)</f>
        <v>0</v>
      </c>
      <c r="M49" s="392"/>
      <c r="N49" s="384">
        <f>SUM(M49*Daten!$D$12)</f>
        <v>0</v>
      </c>
      <c r="O49" s="406"/>
      <c r="P49" s="407"/>
      <c r="Q49" s="384">
        <f>SUM(O49*Daten!$D$12)</f>
        <v>0</v>
      </c>
      <c r="R49" s="399"/>
      <c r="S49" s="398"/>
      <c r="T49" s="608"/>
      <c r="U49" s="668"/>
      <c r="V49" s="668"/>
      <c r="W49" s="672"/>
      <c r="X49" s="634"/>
      <c r="Y49" s="634"/>
      <c r="Z49" s="638"/>
      <c r="AA49" s="638"/>
      <c r="AB49" s="628"/>
      <c r="AC49" s="643"/>
      <c r="AD49" s="639"/>
      <c r="AE49" s="625"/>
      <c r="AF49" s="625"/>
      <c r="AG49" s="613"/>
      <c r="AH49" s="616"/>
      <c r="AI49" s="619"/>
      <c r="AJ49" s="619"/>
      <c r="AK49" s="621"/>
      <c r="AL49" s="619"/>
      <c r="AM49" s="8"/>
    </row>
    <row r="50" spans="1:39" ht="13.5" customHeight="1" thickBot="1" x14ac:dyDescent="0.25">
      <c r="A50" s="628"/>
      <c r="B50" s="652"/>
      <c r="C50" s="575">
        <v>43149</v>
      </c>
      <c r="D50" s="377"/>
      <c r="E50" s="551">
        <f>IF($H$44&gt;0,SUM(Daten!$D$12*D50),"0")</f>
        <v>0</v>
      </c>
      <c r="F50" s="533" t="s">
        <v>14</v>
      </c>
      <c r="G50" s="697"/>
      <c r="H50" s="680"/>
      <c r="I50" s="680"/>
      <c r="J50" s="394"/>
      <c r="K50" s="395"/>
      <c r="L50" s="391">
        <f>SUM(J50*Daten!$C$16)</f>
        <v>0</v>
      </c>
      <c r="M50" s="394"/>
      <c r="N50" s="384">
        <f>SUM(M50*Daten!$D$12)</f>
        <v>0</v>
      </c>
      <c r="O50" s="408"/>
      <c r="P50" s="409"/>
      <c r="Q50" s="384">
        <f>SUM(O50*Daten!$D$12)</f>
        <v>0</v>
      </c>
      <c r="R50" s="400"/>
      <c r="S50" s="401"/>
      <c r="T50" s="609"/>
      <c r="U50" s="669"/>
      <c r="V50" s="669"/>
      <c r="W50" s="673"/>
      <c r="X50" s="635"/>
      <c r="Y50" s="635"/>
      <c r="Z50" s="638"/>
      <c r="AA50" s="638"/>
      <c r="AB50" s="628"/>
      <c r="AC50" s="643"/>
      <c r="AD50" s="639"/>
      <c r="AE50" s="625"/>
      <c r="AF50" s="625"/>
      <c r="AG50" s="613"/>
      <c r="AH50" s="616"/>
      <c r="AI50" s="619"/>
      <c r="AJ50" s="619"/>
      <c r="AK50" s="621"/>
      <c r="AL50" s="619"/>
      <c r="AM50" s="8"/>
    </row>
    <row r="51" spans="1:39" ht="15" customHeight="1" thickBot="1" x14ac:dyDescent="0.25">
      <c r="A51" s="628"/>
      <c r="B51" s="650" t="s">
        <v>23</v>
      </c>
      <c r="C51" s="544">
        <v>43150</v>
      </c>
      <c r="D51" s="536"/>
      <c r="E51" s="550">
        <f>IF($H$51&gt;0,SUM(Daten!$D$12*D51),"0")</f>
        <v>0</v>
      </c>
      <c r="F51" s="534" t="s">
        <v>15</v>
      </c>
      <c r="G51" s="698">
        <v>1</v>
      </c>
      <c r="H51" s="678">
        <v>36</v>
      </c>
      <c r="I51" s="678">
        <v>15.93</v>
      </c>
      <c r="J51" s="389"/>
      <c r="K51" s="390"/>
      <c r="L51" s="391">
        <f>SUM(J51*Daten!$C$16)</f>
        <v>0</v>
      </c>
      <c r="M51" s="389"/>
      <c r="N51" s="384">
        <f>SUM(M51*Daten!$D$12)</f>
        <v>0</v>
      </c>
      <c r="O51" s="404"/>
      <c r="P51" s="405"/>
      <c r="Q51" s="384">
        <f>SUM(O51*Daten!$D$12)</f>
        <v>0</v>
      </c>
      <c r="R51" s="402"/>
      <c r="S51" s="396"/>
      <c r="T51" s="607">
        <f>SUM(E51:E57)</f>
        <v>0</v>
      </c>
      <c r="U51" s="667">
        <f>SUM(L51:L57)</f>
        <v>0</v>
      </c>
      <c r="V51" s="667">
        <f>SUM(N51:N57)</f>
        <v>0</v>
      </c>
      <c r="W51" s="674">
        <f>SUM(Q51:Q57)</f>
        <v>24</v>
      </c>
      <c r="X51" s="633">
        <f>SUM(R51:R57)</f>
        <v>0</v>
      </c>
      <c r="Y51" s="633">
        <f>SUM(T51+X51+W51+V51+U51+I51-H51)</f>
        <v>3.9299999999999997</v>
      </c>
      <c r="Z51" s="638"/>
      <c r="AA51" s="638"/>
      <c r="AB51" s="628"/>
      <c r="AC51" s="643"/>
      <c r="AD51" s="639"/>
      <c r="AE51" s="625"/>
      <c r="AF51" s="625"/>
      <c r="AG51" s="613"/>
      <c r="AH51" s="616"/>
      <c r="AI51" s="619"/>
      <c r="AJ51" s="619"/>
      <c r="AK51" s="621"/>
      <c r="AL51" s="619"/>
      <c r="AM51" s="8"/>
    </row>
    <row r="52" spans="1:39" ht="13.5" customHeight="1" thickBot="1" x14ac:dyDescent="0.25">
      <c r="A52" s="628"/>
      <c r="B52" s="651"/>
      <c r="C52" s="385">
        <v>43151</v>
      </c>
      <c r="D52" s="537"/>
      <c r="E52" s="535">
        <f>IF($H$51&gt;0,SUM(Daten!$D$12*D52),"0")</f>
        <v>0</v>
      </c>
      <c r="F52" s="532" t="s">
        <v>9</v>
      </c>
      <c r="G52" s="696"/>
      <c r="H52" s="679"/>
      <c r="I52" s="679"/>
      <c r="J52" s="392"/>
      <c r="K52" s="393"/>
      <c r="L52" s="391">
        <f>SUM(J52*Daten!$C$16)</f>
        <v>0</v>
      </c>
      <c r="M52" s="392"/>
      <c r="N52" s="384">
        <f>SUM(M52*Daten!$D$12)</f>
        <v>0</v>
      </c>
      <c r="O52" s="406"/>
      <c r="P52" s="407"/>
      <c r="Q52" s="384">
        <f>SUM(O52*Daten!$D$12)</f>
        <v>0</v>
      </c>
      <c r="R52" s="399"/>
      <c r="S52" s="398"/>
      <c r="T52" s="608"/>
      <c r="U52" s="668"/>
      <c r="V52" s="668"/>
      <c r="W52" s="672"/>
      <c r="X52" s="634"/>
      <c r="Y52" s="634"/>
      <c r="Z52" s="638"/>
      <c r="AA52" s="638"/>
      <c r="AB52" s="628"/>
      <c r="AC52" s="643"/>
      <c r="AD52" s="639"/>
      <c r="AE52" s="625"/>
      <c r="AF52" s="625"/>
      <c r="AG52" s="613"/>
      <c r="AH52" s="616"/>
      <c r="AI52" s="619"/>
      <c r="AJ52" s="619"/>
      <c r="AK52" s="621"/>
      <c r="AL52" s="619"/>
      <c r="AM52" s="8"/>
    </row>
    <row r="53" spans="1:39" ht="13.5" customHeight="1" thickBot="1" x14ac:dyDescent="0.25">
      <c r="A53" s="628"/>
      <c r="B53" s="651"/>
      <c r="C53" s="385">
        <v>43152</v>
      </c>
      <c r="D53" s="537"/>
      <c r="E53" s="535">
        <f>IF($H$51&gt;0,SUM(Daten!$D$12*D53),"0")</f>
        <v>0</v>
      </c>
      <c r="F53" s="532" t="s">
        <v>10</v>
      </c>
      <c r="G53" s="696"/>
      <c r="H53" s="679"/>
      <c r="I53" s="679"/>
      <c r="J53" s="392"/>
      <c r="K53" s="393"/>
      <c r="L53" s="391">
        <f>SUM(J53*Daten!$C$16)</f>
        <v>0</v>
      </c>
      <c r="M53" s="392"/>
      <c r="N53" s="384">
        <f>SUM(M53*Daten!$D$12)</f>
        <v>0</v>
      </c>
      <c r="O53" s="406">
        <v>1</v>
      </c>
      <c r="P53" s="407">
        <v>1</v>
      </c>
      <c r="Q53" s="384">
        <f>SUM(O53*Daten!$D$12)</f>
        <v>6</v>
      </c>
      <c r="R53" s="399"/>
      <c r="S53" s="398"/>
      <c r="T53" s="608"/>
      <c r="U53" s="668"/>
      <c r="V53" s="668"/>
      <c r="W53" s="672"/>
      <c r="X53" s="634"/>
      <c r="Y53" s="634"/>
      <c r="Z53" s="638"/>
      <c r="AA53" s="638"/>
      <c r="AB53" s="628"/>
      <c r="AC53" s="643"/>
      <c r="AD53" s="639"/>
      <c r="AE53" s="625"/>
      <c r="AF53" s="625"/>
      <c r="AG53" s="613"/>
      <c r="AH53" s="616"/>
      <c r="AI53" s="619"/>
      <c r="AJ53" s="619"/>
      <c r="AK53" s="621"/>
      <c r="AL53" s="619"/>
      <c r="AM53" s="8"/>
    </row>
    <row r="54" spans="1:39" ht="13.5" customHeight="1" thickBot="1" x14ac:dyDescent="0.25">
      <c r="A54" s="628"/>
      <c r="B54" s="651"/>
      <c r="C54" s="385">
        <v>43153</v>
      </c>
      <c r="D54" s="537"/>
      <c r="E54" s="535">
        <f>IF($H$51&gt;0,SUM(Daten!$D$12*D54),"0")</f>
        <v>0</v>
      </c>
      <c r="F54" s="532" t="s">
        <v>11</v>
      </c>
      <c r="G54" s="696"/>
      <c r="H54" s="679"/>
      <c r="I54" s="679"/>
      <c r="J54" s="392"/>
      <c r="K54" s="393"/>
      <c r="L54" s="391">
        <f>SUM(J54*Daten!$C$16)</f>
        <v>0</v>
      </c>
      <c r="M54" s="392"/>
      <c r="N54" s="384">
        <f>SUM(M54*Daten!$D$12)</f>
        <v>0</v>
      </c>
      <c r="O54" s="406">
        <v>1</v>
      </c>
      <c r="P54" s="407">
        <v>1</v>
      </c>
      <c r="Q54" s="384">
        <f>SUM(O54*Daten!$D$12)</f>
        <v>6</v>
      </c>
      <c r="R54" s="399"/>
      <c r="S54" s="398"/>
      <c r="T54" s="608"/>
      <c r="U54" s="668"/>
      <c r="V54" s="668"/>
      <c r="W54" s="672"/>
      <c r="X54" s="634"/>
      <c r="Y54" s="634"/>
      <c r="Z54" s="638"/>
      <c r="AA54" s="638"/>
      <c r="AB54" s="628"/>
      <c r="AC54" s="643"/>
      <c r="AD54" s="639"/>
      <c r="AE54" s="625"/>
      <c r="AF54" s="625"/>
      <c r="AG54" s="613"/>
      <c r="AH54" s="616"/>
      <c r="AI54" s="619"/>
      <c r="AJ54" s="619"/>
      <c r="AK54" s="621"/>
      <c r="AL54" s="619"/>
      <c r="AM54" s="8"/>
    </row>
    <row r="55" spans="1:39" ht="13.5" customHeight="1" thickBot="1" x14ac:dyDescent="0.25">
      <c r="A55" s="628"/>
      <c r="B55" s="651"/>
      <c r="C55" s="385">
        <v>43154</v>
      </c>
      <c r="D55" s="537"/>
      <c r="E55" s="535">
        <f>IF($H$51&gt;0,SUM(Daten!$D$12*D55),"0")</f>
        <v>0</v>
      </c>
      <c r="F55" s="532" t="s">
        <v>12</v>
      </c>
      <c r="G55" s="696"/>
      <c r="H55" s="679"/>
      <c r="I55" s="679"/>
      <c r="J55" s="392"/>
      <c r="K55" s="393"/>
      <c r="L55" s="391">
        <f>SUM(J55*Daten!$C$16)</f>
        <v>0</v>
      </c>
      <c r="M55" s="392"/>
      <c r="N55" s="384">
        <f>SUM(M55*Daten!$D$12)</f>
        <v>0</v>
      </c>
      <c r="O55" s="406">
        <v>1</v>
      </c>
      <c r="P55" s="407">
        <v>1</v>
      </c>
      <c r="Q55" s="384">
        <f>SUM(O55*Daten!$D$12)</f>
        <v>6</v>
      </c>
      <c r="R55" s="399"/>
      <c r="S55" s="398"/>
      <c r="T55" s="608"/>
      <c r="U55" s="668"/>
      <c r="V55" s="668"/>
      <c r="W55" s="672"/>
      <c r="X55" s="634"/>
      <c r="Y55" s="634"/>
      <c r="Z55" s="638"/>
      <c r="AA55" s="638"/>
      <c r="AB55" s="628"/>
      <c r="AC55" s="643"/>
      <c r="AD55" s="639"/>
      <c r="AE55" s="625"/>
      <c r="AF55" s="625"/>
      <c r="AG55" s="613"/>
      <c r="AH55" s="616"/>
      <c r="AI55" s="619"/>
      <c r="AJ55" s="619"/>
      <c r="AK55" s="621"/>
      <c r="AL55" s="619"/>
      <c r="AM55" s="8"/>
    </row>
    <row r="56" spans="1:39" ht="13.5" customHeight="1" thickBot="1" x14ac:dyDescent="0.25">
      <c r="A56" s="628"/>
      <c r="B56" s="651"/>
      <c r="C56" s="385">
        <v>43155</v>
      </c>
      <c r="D56" s="537"/>
      <c r="E56" s="535">
        <f>IF($H$51&gt;0,SUM(Daten!$D$12*D56),"0")</f>
        <v>0</v>
      </c>
      <c r="F56" s="532" t="s">
        <v>13</v>
      </c>
      <c r="G56" s="696"/>
      <c r="H56" s="679"/>
      <c r="I56" s="679"/>
      <c r="J56" s="392"/>
      <c r="K56" s="393"/>
      <c r="L56" s="391">
        <f>SUM(J56*Daten!$C$16)</f>
        <v>0</v>
      </c>
      <c r="M56" s="392"/>
      <c r="N56" s="384">
        <f>SUM(M56*Daten!$D$12)</f>
        <v>0</v>
      </c>
      <c r="O56" s="406">
        <v>1</v>
      </c>
      <c r="P56" s="407">
        <v>1</v>
      </c>
      <c r="Q56" s="384">
        <f>SUM(O56*Daten!$D$12)</f>
        <v>6</v>
      </c>
      <c r="R56" s="399"/>
      <c r="S56" s="398"/>
      <c r="T56" s="608"/>
      <c r="U56" s="668"/>
      <c r="V56" s="668"/>
      <c r="W56" s="672"/>
      <c r="X56" s="634"/>
      <c r="Y56" s="634"/>
      <c r="Z56" s="638"/>
      <c r="AA56" s="638"/>
      <c r="AB56" s="628"/>
      <c r="AC56" s="643"/>
      <c r="AD56" s="639"/>
      <c r="AE56" s="625"/>
      <c r="AF56" s="625"/>
      <c r="AG56" s="613"/>
      <c r="AH56" s="616"/>
      <c r="AI56" s="619"/>
      <c r="AJ56" s="619"/>
      <c r="AK56" s="621"/>
      <c r="AL56" s="619"/>
      <c r="AM56" s="8"/>
    </row>
    <row r="57" spans="1:39" ht="13.5" customHeight="1" thickBot="1" x14ac:dyDescent="0.25">
      <c r="A57" s="629"/>
      <c r="B57" s="652"/>
      <c r="C57" s="575">
        <v>43156</v>
      </c>
      <c r="D57" s="377"/>
      <c r="E57" s="535">
        <f>IF($H$51&gt;0,SUM(Daten!$D$12*D57),"0")</f>
        <v>0</v>
      </c>
      <c r="F57" s="533" t="s">
        <v>14</v>
      </c>
      <c r="G57" s="697"/>
      <c r="H57" s="680"/>
      <c r="I57" s="680"/>
      <c r="J57" s="394"/>
      <c r="K57" s="395"/>
      <c r="L57" s="391">
        <f>SUM(J57*Daten!$C$16)</f>
        <v>0</v>
      </c>
      <c r="M57" s="394"/>
      <c r="N57" s="384">
        <f>SUM(M57*Daten!$D$12)</f>
        <v>0</v>
      </c>
      <c r="O57" s="408"/>
      <c r="P57" s="409"/>
      <c r="Q57" s="384">
        <f>SUM(O57*Daten!$D$12)</f>
        <v>0</v>
      </c>
      <c r="R57" s="400"/>
      <c r="S57" s="401"/>
      <c r="T57" s="609"/>
      <c r="U57" s="669"/>
      <c r="V57" s="669"/>
      <c r="W57" s="673"/>
      <c r="X57" s="635"/>
      <c r="Y57" s="635"/>
      <c r="Z57" s="638"/>
      <c r="AA57" s="638"/>
      <c r="AB57" s="629"/>
      <c r="AC57" s="644"/>
      <c r="AD57" s="639"/>
      <c r="AE57" s="626"/>
      <c r="AF57" s="626"/>
      <c r="AG57" s="614"/>
      <c r="AH57" s="617"/>
      <c r="AI57" s="620"/>
      <c r="AJ57" s="620"/>
      <c r="AK57" s="622"/>
      <c r="AL57" s="620"/>
      <c r="AM57" s="8"/>
    </row>
    <row r="58" spans="1:39" ht="15" customHeight="1" thickBot="1" x14ac:dyDescent="0.25">
      <c r="A58" s="627" t="s">
        <v>188</v>
      </c>
      <c r="B58" s="650" t="s">
        <v>24</v>
      </c>
      <c r="C58" s="544">
        <v>43157</v>
      </c>
      <c r="D58" s="536"/>
      <c r="E58" s="535">
        <f>IF($H$58&gt;0,SUM(Daten!$D$12*D58),"0")</f>
        <v>0</v>
      </c>
      <c r="F58" s="534" t="s">
        <v>15</v>
      </c>
      <c r="G58" s="702">
        <v>1</v>
      </c>
      <c r="H58" s="678">
        <v>36</v>
      </c>
      <c r="I58" s="678">
        <v>37.299999999999997</v>
      </c>
      <c r="J58" s="389"/>
      <c r="K58" s="390"/>
      <c r="L58" s="391">
        <f>SUM(J58*Daten!$C$16)</f>
        <v>0</v>
      </c>
      <c r="M58" s="389"/>
      <c r="N58" s="384">
        <f>SUM(M58*Daten!$D$12)</f>
        <v>0</v>
      </c>
      <c r="O58" s="404"/>
      <c r="P58" s="405"/>
      <c r="Q58" s="384">
        <f>SUM(O58*Daten!$D$12)</f>
        <v>0</v>
      </c>
      <c r="R58" s="402"/>
      <c r="S58" s="574"/>
      <c r="T58" s="607">
        <f>SUM(E58:E64)</f>
        <v>0</v>
      </c>
      <c r="U58" s="667">
        <f>SUM(L58:L64)</f>
        <v>0</v>
      </c>
      <c r="V58" s="667">
        <f>SUM(N58:N64)</f>
        <v>0</v>
      </c>
      <c r="W58" s="674">
        <f>SUM(Q58:Q64)</f>
        <v>0</v>
      </c>
      <c r="X58" s="633">
        <f>SUM(R58:R64)</f>
        <v>0</v>
      </c>
      <c r="Y58" s="633">
        <f>SUM(T58+X58+W58+V58+U58+I58-H58)</f>
        <v>1.2999999999999972</v>
      </c>
      <c r="Z58" s="630">
        <f>SUM(Y58:Y92)</f>
        <v>3.6499999999999986</v>
      </c>
      <c r="AA58" s="630">
        <f>SUM(I58:I92)</f>
        <v>177.4</v>
      </c>
      <c r="AB58" s="627" t="s">
        <v>188</v>
      </c>
      <c r="AC58" s="642">
        <v>1</v>
      </c>
      <c r="AD58" s="624">
        <f>SUM(AL30+Y58,Y65,Y72,Y79,Y86)</f>
        <v>11.819999999999997</v>
      </c>
      <c r="AE58" s="624">
        <f>SUMIF(AA58,"&gt;0",AD58)</f>
        <v>11.819999999999997</v>
      </c>
      <c r="AF58" s="624">
        <f>SUM(AC58*AE58)</f>
        <v>11.819999999999997</v>
      </c>
      <c r="AG58" s="612">
        <f>SUMIF(AA58,"&gt;0",Daten!$G$5)</f>
        <v>100</v>
      </c>
      <c r="AH58" s="615" t="str">
        <f>IF(AF58&gt;SUM(Daten!$G$5),SUM(Daten!$G$5*1),"0")</f>
        <v>0</v>
      </c>
      <c r="AI58" s="618" t="str">
        <f>IF(AG58&lt;SUM(AF58),SUM(AF58*1),"0")</f>
        <v>0</v>
      </c>
      <c r="AJ58" s="618">
        <f>SUM(AH58-AI58)</f>
        <v>0</v>
      </c>
      <c r="AK58" s="623">
        <v>0</v>
      </c>
      <c r="AL58" s="618">
        <f>SUM(AE58+AJ58+AK58)</f>
        <v>11.819999999999997</v>
      </c>
      <c r="AM58" s="8"/>
    </row>
    <row r="59" spans="1:39" ht="13.5" customHeight="1" thickBot="1" x14ac:dyDescent="0.25">
      <c r="A59" s="628"/>
      <c r="B59" s="651"/>
      <c r="C59" s="385">
        <v>43158</v>
      </c>
      <c r="D59" s="537"/>
      <c r="E59" s="535">
        <f>IF($H$58&gt;0,SUM(Daten!$D$12*D59),"0")</f>
        <v>0</v>
      </c>
      <c r="F59" s="532" t="s">
        <v>9</v>
      </c>
      <c r="G59" s="700"/>
      <c r="H59" s="679"/>
      <c r="I59" s="679"/>
      <c r="J59" s="392"/>
      <c r="K59" s="393"/>
      <c r="L59" s="391">
        <f>SUM(J59*Daten!$C$16)</f>
        <v>0</v>
      </c>
      <c r="M59" s="392"/>
      <c r="N59" s="384">
        <f>SUM(M59*Daten!$D$12)</f>
        <v>0</v>
      </c>
      <c r="O59" s="406"/>
      <c r="P59" s="407"/>
      <c r="Q59" s="384">
        <f>SUM(O59*Daten!$D$12)</f>
        <v>0</v>
      </c>
      <c r="R59" s="399"/>
      <c r="S59" s="398"/>
      <c r="T59" s="608"/>
      <c r="U59" s="668"/>
      <c r="V59" s="668"/>
      <c r="W59" s="672"/>
      <c r="X59" s="634"/>
      <c r="Y59" s="634"/>
      <c r="Z59" s="631"/>
      <c r="AA59" s="631"/>
      <c r="AB59" s="628"/>
      <c r="AC59" s="643"/>
      <c r="AD59" s="625"/>
      <c r="AE59" s="625"/>
      <c r="AF59" s="625"/>
      <c r="AG59" s="613"/>
      <c r="AH59" s="616"/>
      <c r="AI59" s="619"/>
      <c r="AJ59" s="619"/>
      <c r="AK59" s="621"/>
      <c r="AL59" s="619"/>
      <c r="AM59" s="8"/>
    </row>
    <row r="60" spans="1:39" ht="13.5" customHeight="1" thickBot="1" x14ac:dyDescent="0.25">
      <c r="A60" s="628"/>
      <c r="B60" s="651"/>
      <c r="C60" s="385">
        <v>43159</v>
      </c>
      <c r="D60" s="537"/>
      <c r="E60" s="535">
        <f>IF($H$58&gt;0,SUM(Daten!$D$12*D60),"0")</f>
        <v>0</v>
      </c>
      <c r="F60" s="532" t="s">
        <v>10</v>
      </c>
      <c r="G60" s="700"/>
      <c r="H60" s="679"/>
      <c r="I60" s="679"/>
      <c r="J60" s="392"/>
      <c r="K60" s="393"/>
      <c r="L60" s="391">
        <f>SUM(J60*Daten!$C$16)</f>
        <v>0</v>
      </c>
      <c r="M60" s="392"/>
      <c r="N60" s="384">
        <f>SUM(M60*Daten!$D$12)</f>
        <v>0</v>
      </c>
      <c r="O60" s="406"/>
      <c r="P60" s="407"/>
      <c r="Q60" s="384">
        <f>SUM(O60*Daten!$D$12)</f>
        <v>0</v>
      </c>
      <c r="R60" s="399"/>
      <c r="S60" s="398"/>
      <c r="T60" s="608"/>
      <c r="U60" s="668"/>
      <c r="V60" s="668"/>
      <c r="W60" s="672"/>
      <c r="X60" s="634"/>
      <c r="Y60" s="634"/>
      <c r="Z60" s="631"/>
      <c r="AA60" s="631"/>
      <c r="AB60" s="628"/>
      <c r="AC60" s="643"/>
      <c r="AD60" s="625"/>
      <c r="AE60" s="625"/>
      <c r="AF60" s="625"/>
      <c r="AG60" s="613"/>
      <c r="AH60" s="616"/>
      <c r="AI60" s="619"/>
      <c r="AJ60" s="619"/>
      <c r="AK60" s="621"/>
      <c r="AL60" s="619"/>
      <c r="AM60" s="8"/>
    </row>
    <row r="61" spans="1:39" ht="13.5" customHeight="1" thickBot="1" x14ac:dyDescent="0.25">
      <c r="A61" s="628"/>
      <c r="B61" s="651"/>
      <c r="C61" s="385">
        <v>43160</v>
      </c>
      <c r="D61" s="537"/>
      <c r="E61" s="535">
        <f>IF($H$58&gt;0,SUM(Daten!$D$12*D61),"0")</f>
        <v>0</v>
      </c>
      <c r="F61" s="532" t="s">
        <v>11</v>
      </c>
      <c r="G61" s="700"/>
      <c r="H61" s="679"/>
      <c r="I61" s="679"/>
      <c r="J61" s="392"/>
      <c r="K61" s="393"/>
      <c r="L61" s="391">
        <f>SUM(J61*Daten!$C$16)</f>
        <v>0</v>
      </c>
      <c r="M61" s="392"/>
      <c r="N61" s="384">
        <f>SUM(M61*Daten!$D$12)</f>
        <v>0</v>
      </c>
      <c r="O61" s="406"/>
      <c r="P61" s="407"/>
      <c r="Q61" s="384">
        <f>SUM(O61*Daten!$D$12)</f>
        <v>0</v>
      </c>
      <c r="R61" s="399"/>
      <c r="S61" s="398"/>
      <c r="T61" s="608"/>
      <c r="U61" s="668"/>
      <c r="V61" s="668"/>
      <c r="W61" s="672"/>
      <c r="X61" s="634"/>
      <c r="Y61" s="634"/>
      <c r="Z61" s="631"/>
      <c r="AA61" s="631"/>
      <c r="AB61" s="628"/>
      <c r="AC61" s="643"/>
      <c r="AD61" s="625"/>
      <c r="AE61" s="625"/>
      <c r="AF61" s="625"/>
      <c r="AG61" s="613"/>
      <c r="AH61" s="616"/>
      <c r="AI61" s="619"/>
      <c r="AJ61" s="619"/>
      <c r="AK61" s="621"/>
      <c r="AL61" s="619"/>
      <c r="AM61" s="8"/>
    </row>
    <row r="62" spans="1:39" ht="13.5" customHeight="1" thickBot="1" x14ac:dyDescent="0.25">
      <c r="A62" s="628"/>
      <c r="B62" s="651"/>
      <c r="C62" s="385">
        <v>43161</v>
      </c>
      <c r="D62" s="537"/>
      <c r="E62" s="535">
        <f>IF($H$58&gt;0,SUM(Daten!$D$12*D62),"0")</f>
        <v>0</v>
      </c>
      <c r="F62" s="532" t="s">
        <v>12</v>
      </c>
      <c r="G62" s="700"/>
      <c r="H62" s="679"/>
      <c r="I62" s="679"/>
      <c r="J62" s="392"/>
      <c r="K62" s="393"/>
      <c r="L62" s="391">
        <f>SUM(J62*Daten!$C$16)</f>
        <v>0</v>
      </c>
      <c r="M62" s="392"/>
      <c r="N62" s="384">
        <f>SUM(M62*Daten!$D$12)</f>
        <v>0</v>
      </c>
      <c r="O62" s="406"/>
      <c r="P62" s="407"/>
      <c r="Q62" s="384">
        <f>SUM(O62*Daten!$D$12)</f>
        <v>0</v>
      </c>
      <c r="R62" s="399"/>
      <c r="S62" s="398"/>
      <c r="T62" s="608"/>
      <c r="U62" s="668"/>
      <c r="V62" s="668"/>
      <c r="W62" s="672"/>
      <c r="X62" s="634"/>
      <c r="Y62" s="634"/>
      <c r="Z62" s="631"/>
      <c r="AA62" s="631"/>
      <c r="AB62" s="628"/>
      <c r="AC62" s="643"/>
      <c r="AD62" s="625"/>
      <c r="AE62" s="625"/>
      <c r="AF62" s="625"/>
      <c r="AG62" s="613"/>
      <c r="AH62" s="616"/>
      <c r="AI62" s="619"/>
      <c r="AJ62" s="619"/>
      <c r="AK62" s="621"/>
      <c r="AL62" s="619"/>
      <c r="AM62" s="8"/>
    </row>
    <row r="63" spans="1:39" ht="13.5" customHeight="1" thickBot="1" x14ac:dyDescent="0.25">
      <c r="A63" s="628"/>
      <c r="B63" s="651"/>
      <c r="C63" s="385">
        <v>43162</v>
      </c>
      <c r="D63" s="537"/>
      <c r="E63" s="535">
        <f>IF($H$58&gt;0,SUM(Daten!$D$12*D63),"0")</f>
        <v>0</v>
      </c>
      <c r="F63" s="532" t="s">
        <v>13</v>
      </c>
      <c r="G63" s="700"/>
      <c r="H63" s="679"/>
      <c r="I63" s="679"/>
      <c r="J63" s="392"/>
      <c r="K63" s="393"/>
      <c r="L63" s="391">
        <f>SUM(J63*Daten!$C$16)</f>
        <v>0</v>
      </c>
      <c r="M63" s="392"/>
      <c r="N63" s="384">
        <f>SUM(M63*Daten!$D$12)</f>
        <v>0</v>
      </c>
      <c r="O63" s="406"/>
      <c r="P63" s="407"/>
      <c r="Q63" s="384">
        <f>SUM(O63*Daten!$D$12)</f>
        <v>0</v>
      </c>
      <c r="R63" s="399"/>
      <c r="S63" s="398"/>
      <c r="T63" s="608"/>
      <c r="U63" s="668"/>
      <c r="V63" s="668"/>
      <c r="W63" s="672"/>
      <c r="X63" s="634"/>
      <c r="Y63" s="634"/>
      <c r="Z63" s="631"/>
      <c r="AA63" s="631"/>
      <c r="AB63" s="628"/>
      <c r="AC63" s="643"/>
      <c r="AD63" s="625"/>
      <c r="AE63" s="625"/>
      <c r="AF63" s="625"/>
      <c r="AG63" s="613"/>
      <c r="AH63" s="616"/>
      <c r="AI63" s="619"/>
      <c r="AJ63" s="619"/>
      <c r="AK63" s="621"/>
      <c r="AL63" s="619"/>
      <c r="AM63" s="8"/>
    </row>
    <row r="64" spans="1:39" ht="13.5" customHeight="1" thickBot="1" x14ac:dyDescent="0.25">
      <c r="A64" s="628"/>
      <c r="B64" s="652"/>
      <c r="C64" s="575">
        <v>43163</v>
      </c>
      <c r="D64" s="377"/>
      <c r="E64" s="549">
        <f>IF($H$58&gt;0,SUM(Daten!$D$12*D64),"0")</f>
        <v>0</v>
      </c>
      <c r="F64" s="533" t="s">
        <v>14</v>
      </c>
      <c r="G64" s="701"/>
      <c r="H64" s="680"/>
      <c r="I64" s="680"/>
      <c r="J64" s="394"/>
      <c r="K64" s="395"/>
      <c r="L64" s="391">
        <f>SUM(J64*Daten!$C$16)</f>
        <v>0</v>
      </c>
      <c r="M64" s="394"/>
      <c r="N64" s="384">
        <f>SUM(M64*Daten!$D$12)</f>
        <v>0</v>
      </c>
      <c r="O64" s="408"/>
      <c r="P64" s="409"/>
      <c r="Q64" s="384">
        <f>SUM(O64*Daten!$D$12)</f>
        <v>0</v>
      </c>
      <c r="R64" s="400"/>
      <c r="S64" s="401"/>
      <c r="T64" s="609"/>
      <c r="U64" s="669"/>
      <c r="V64" s="669"/>
      <c r="W64" s="673"/>
      <c r="X64" s="635"/>
      <c r="Y64" s="635"/>
      <c r="Z64" s="631"/>
      <c r="AA64" s="631"/>
      <c r="AB64" s="628"/>
      <c r="AC64" s="643"/>
      <c r="AD64" s="625"/>
      <c r="AE64" s="625"/>
      <c r="AF64" s="625"/>
      <c r="AG64" s="613"/>
      <c r="AH64" s="616"/>
      <c r="AI64" s="619"/>
      <c r="AJ64" s="619"/>
      <c r="AK64" s="621"/>
      <c r="AL64" s="619"/>
      <c r="AM64" s="8"/>
    </row>
    <row r="65" spans="1:39" ht="15" customHeight="1" thickBot="1" x14ac:dyDescent="0.25">
      <c r="A65" s="628"/>
      <c r="B65" s="650" t="s">
        <v>25</v>
      </c>
      <c r="C65" s="544">
        <v>43164</v>
      </c>
      <c r="D65" s="536"/>
      <c r="E65" s="550">
        <f>IF($H$65&gt;0,SUM(Daten!$D$12*D65),"0")</f>
        <v>0</v>
      </c>
      <c r="F65" s="534" t="s">
        <v>15</v>
      </c>
      <c r="G65" s="699">
        <v>1</v>
      </c>
      <c r="H65" s="678">
        <v>36</v>
      </c>
      <c r="I65" s="678">
        <v>36.17</v>
      </c>
      <c r="J65" s="389"/>
      <c r="K65" s="390"/>
      <c r="L65" s="391">
        <f>SUM(J65*Daten!$C$16)</f>
        <v>0</v>
      </c>
      <c r="M65" s="389"/>
      <c r="N65" s="384">
        <f>SUM(M65*Daten!$D$12)</f>
        <v>0</v>
      </c>
      <c r="O65" s="404"/>
      <c r="P65" s="405"/>
      <c r="Q65" s="384">
        <f>SUM(O65*Daten!$D$12)</f>
        <v>0</v>
      </c>
      <c r="R65" s="402"/>
      <c r="S65" s="396"/>
      <c r="T65" s="607">
        <f>SUM(E65:E71)</f>
        <v>0</v>
      </c>
      <c r="U65" s="667">
        <f>SUM(L65:L71)</f>
        <v>0</v>
      </c>
      <c r="V65" s="667">
        <f>SUM(N65:N71)</f>
        <v>0</v>
      </c>
      <c r="W65" s="674">
        <f>SUM(Q65:Q71)</f>
        <v>0</v>
      </c>
      <c r="X65" s="633">
        <f>SUM(R65:R71)</f>
        <v>0</v>
      </c>
      <c r="Y65" s="633">
        <f>SUM(T65+X65+W65+V65+U65+I65-H65)</f>
        <v>0.17000000000000171</v>
      </c>
      <c r="Z65" s="631"/>
      <c r="AA65" s="631"/>
      <c r="AB65" s="628"/>
      <c r="AC65" s="643"/>
      <c r="AD65" s="625"/>
      <c r="AE65" s="625"/>
      <c r="AF65" s="625"/>
      <c r="AG65" s="613"/>
      <c r="AH65" s="616"/>
      <c r="AI65" s="619"/>
      <c r="AJ65" s="619"/>
      <c r="AK65" s="621"/>
      <c r="AL65" s="619"/>
      <c r="AM65" s="8"/>
    </row>
    <row r="66" spans="1:39" ht="13.5" customHeight="1" thickBot="1" x14ac:dyDescent="0.25">
      <c r="A66" s="628"/>
      <c r="B66" s="651"/>
      <c r="C66" s="385">
        <v>43165</v>
      </c>
      <c r="D66" s="537"/>
      <c r="E66" s="535">
        <f>IF($H$65&gt;0,SUM(Daten!$D$12*D66),"0")</f>
        <v>0</v>
      </c>
      <c r="F66" s="532" t="s">
        <v>9</v>
      </c>
      <c r="G66" s="700"/>
      <c r="H66" s="679"/>
      <c r="I66" s="679"/>
      <c r="J66" s="392"/>
      <c r="K66" s="393"/>
      <c r="L66" s="391">
        <f>SUM(J66*Daten!$C$16)</f>
        <v>0</v>
      </c>
      <c r="M66" s="392"/>
      <c r="N66" s="384">
        <f>SUM(M66*Daten!$D$12)</f>
        <v>0</v>
      </c>
      <c r="O66" s="406"/>
      <c r="P66" s="407"/>
      <c r="Q66" s="384">
        <f>SUM(O66*Daten!$D$12)</f>
        <v>0</v>
      </c>
      <c r="R66" s="399"/>
      <c r="S66" s="398"/>
      <c r="T66" s="608"/>
      <c r="U66" s="668"/>
      <c r="V66" s="668"/>
      <c r="W66" s="672"/>
      <c r="X66" s="634"/>
      <c r="Y66" s="634"/>
      <c r="Z66" s="631"/>
      <c r="AA66" s="631"/>
      <c r="AB66" s="628"/>
      <c r="AC66" s="643"/>
      <c r="AD66" s="625"/>
      <c r="AE66" s="625"/>
      <c r="AF66" s="625"/>
      <c r="AG66" s="613"/>
      <c r="AH66" s="616"/>
      <c r="AI66" s="619"/>
      <c r="AJ66" s="619"/>
      <c r="AK66" s="621"/>
      <c r="AL66" s="619"/>
      <c r="AM66" s="8"/>
    </row>
    <row r="67" spans="1:39" ht="13.5" customHeight="1" thickBot="1" x14ac:dyDescent="0.25">
      <c r="A67" s="628"/>
      <c r="B67" s="651"/>
      <c r="C67" s="385">
        <v>43166</v>
      </c>
      <c r="D67" s="537"/>
      <c r="E67" s="535">
        <f>IF($H$65&gt;0,SUM(Daten!$D$12*D67),"0")</f>
        <v>0</v>
      </c>
      <c r="F67" s="532" t="s">
        <v>10</v>
      </c>
      <c r="G67" s="700"/>
      <c r="H67" s="679"/>
      <c r="I67" s="679"/>
      <c r="J67" s="392"/>
      <c r="K67" s="393"/>
      <c r="L67" s="391">
        <f>SUM(J67*Daten!$C$16)</f>
        <v>0</v>
      </c>
      <c r="M67" s="392"/>
      <c r="N67" s="384">
        <f>SUM(M67*Daten!$D$12)</f>
        <v>0</v>
      </c>
      <c r="O67" s="406"/>
      <c r="P67" s="407"/>
      <c r="Q67" s="384">
        <f>SUM(O67*Daten!$D$12)</f>
        <v>0</v>
      </c>
      <c r="R67" s="399"/>
      <c r="S67" s="398"/>
      <c r="T67" s="608"/>
      <c r="U67" s="668"/>
      <c r="V67" s="668"/>
      <c r="W67" s="672"/>
      <c r="X67" s="634"/>
      <c r="Y67" s="634"/>
      <c r="Z67" s="631"/>
      <c r="AA67" s="631"/>
      <c r="AB67" s="628"/>
      <c r="AC67" s="643"/>
      <c r="AD67" s="625"/>
      <c r="AE67" s="625"/>
      <c r="AF67" s="625"/>
      <c r="AG67" s="613"/>
      <c r="AH67" s="616"/>
      <c r="AI67" s="619"/>
      <c r="AJ67" s="619"/>
      <c r="AK67" s="621"/>
      <c r="AL67" s="619"/>
      <c r="AM67" s="8"/>
    </row>
    <row r="68" spans="1:39" ht="13.5" customHeight="1" thickBot="1" x14ac:dyDescent="0.25">
      <c r="A68" s="628"/>
      <c r="B68" s="651"/>
      <c r="C68" s="385">
        <v>43167</v>
      </c>
      <c r="D68" s="537"/>
      <c r="E68" s="535">
        <f>IF($H$65&gt;0,SUM(Daten!$D$12*D68),"0")</f>
        <v>0</v>
      </c>
      <c r="F68" s="532" t="s">
        <v>11</v>
      </c>
      <c r="G68" s="700"/>
      <c r="H68" s="679"/>
      <c r="I68" s="679"/>
      <c r="J68" s="392"/>
      <c r="K68" s="393"/>
      <c r="L68" s="391">
        <f>SUM(J68*Daten!$C$16)</f>
        <v>0</v>
      </c>
      <c r="M68" s="392"/>
      <c r="N68" s="384">
        <f>SUM(M68*Daten!$D$12)</f>
        <v>0</v>
      </c>
      <c r="O68" s="406"/>
      <c r="P68" s="407"/>
      <c r="Q68" s="384">
        <f>SUM(O68*Daten!$D$12)</f>
        <v>0</v>
      </c>
      <c r="R68" s="399"/>
      <c r="S68" s="398"/>
      <c r="T68" s="608"/>
      <c r="U68" s="668"/>
      <c r="V68" s="668"/>
      <c r="W68" s="672"/>
      <c r="X68" s="634"/>
      <c r="Y68" s="634"/>
      <c r="Z68" s="631"/>
      <c r="AA68" s="631"/>
      <c r="AB68" s="628"/>
      <c r="AC68" s="643"/>
      <c r="AD68" s="625"/>
      <c r="AE68" s="625"/>
      <c r="AF68" s="625"/>
      <c r="AG68" s="613"/>
      <c r="AH68" s="616"/>
      <c r="AI68" s="619"/>
      <c r="AJ68" s="619"/>
      <c r="AK68" s="621"/>
      <c r="AL68" s="619"/>
      <c r="AM68" s="8"/>
    </row>
    <row r="69" spans="1:39" ht="13.5" customHeight="1" thickBot="1" x14ac:dyDescent="0.25">
      <c r="A69" s="628"/>
      <c r="B69" s="651"/>
      <c r="C69" s="385">
        <v>43168</v>
      </c>
      <c r="D69" s="537"/>
      <c r="E69" s="535">
        <f>IF($H$65&gt;0,SUM(Daten!$D$12*D69),"0")</f>
        <v>0</v>
      </c>
      <c r="F69" s="532" t="s">
        <v>12</v>
      </c>
      <c r="G69" s="700"/>
      <c r="H69" s="679"/>
      <c r="I69" s="679"/>
      <c r="J69" s="392"/>
      <c r="K69" s="393"/>
      <c r="L69" s="391">
        <f>SUM(J69*Daten!$C$16)</f>
        <v>0</v>
      </c>
      <c r="M69" s="392"/>
      <c r="N69" s="384">
        <f>SUM(M69*Daten!$D$12)</f>
        <v>0</v>
      </c>
      <c r="O69" s="406"/>
      <c r="P69" s="407"/>
      <c r="Q69" s="384">
        <f>SUM(O69*Daten!$D$12)</f>
        <v>0</v>
      </c>
      <c r="R69" s="399"/>
      <c r="S69" s="398"/>
      <c r="T69" s="608"/>
      <c r="U69" s="668"/>
      <c r="V69" s="668"/>
      <c r="W69" s="672"/>
      <c r="X69" s="634"/>
      <c r="Y69" s="634"/>
      <c r="Z69" s="631"/>
      <c r="AA69" s="631"/>
      <c r="AB69" s="628"/>
      <c r="AC69" s="643"/>
      <c r="AD69" s="625"/>
      <c r="AE69" s="625"/>
      <c r="AF69" s="625"/>
      <c r="AG69" s="613"/>
      <c r="AH69" s="616"/>
      <c r="AI69" s="619"/>
      <c r="AJ69" s="619"/>
      <c r="AK69" s="621"/>
      <c r="AL69" s="619"/>
      <c r="AM69" s="8"/>
    </row>
    <row r="70" spans="1:39" ht="13.5" customHeight="1" thickBot="1" x14ac:dyDescent="0.25">
      <c r="A70" s="628"/>
      <c r="B70" s="651"/>
      <c r="C70" s="385">
        <v>43169</v>
      </c>
      <c r="D70" s="537"/>
      <c r="E70" s="535">
        <f>IF($H$65&gt;0,SUM(Daten!$D$12*D70),"0")</f>
        <v>0</v>
      </c>
      <c r="F70" s="532" t="s">
        <v>13</v>
      </c>
      <c r="G70" s="700"/>
      <c r="H70" s="679"/>
      <c r="I70" s="679"/>
      <c r="J70" s="392"/>
      <c r="K70" s="393"/>
      <c r="L70" s="391">
        <f>SUM(J70*Daten!$C$16)</f>
        <v>0</v>
      </c>
      <c r="M70" s="392"/>
      <c r="N70" s="384">
        <f>SUM(M70*Daten!$D$12)</f>
        <v>0</v>
      </c>
      <c r="O70" s="406"/>
      <c r="P70" s="407"/>
      <c r="Q70" s="384">
        <f>SUM(O70*Daten!$D$12)</f>
        <v>0</v>
      </c>
      <c r="R70" s="399"/>
      <c r="S70" s="398"/>
      <c r="T70" s="608"/>
      <c r="U70" s="668"/>
      <c r="V70" s="668"/>
      <c r="W70" s="672"/>
      <c r="X70" s="634"/>
      <c r="Y70" s="634"/>
      <c r="Z70" s="631"/>
      <c r="AA70" s="631"/>
      <c r="AB70" s="628"/>
      <c r="AC70" s="643"/>
      <c r="AD70" s="625"/>
      <c r="AE70" s="625"/>
      <c r="AF70" s="625"/>
      <c r="AG70" s="613"/>
      <c r="AH70" s="616"/>
      <c r="AI70" s="619"/>
      <c r="AJ70" s="619"/>
      <c r="AK70" s="621"/>
      <c r="AL70" s="619"/>
      <c r="AM70" s="8"/>
    </row>
    <row r="71" spans="1:39" ht="13.5" customHeight="1" thickBot="1" x14ac:dyDescent="0.25">
      <c r="A71" s="628"/>
      <c r="B71" s="652"/>
      <c r="C71" s="575">
        <v>43170</v>
      </c>
      <c r="D71" s="377"/>
      <c r="E71" s="549">
        <f>IF($H$65&gt;0,SUM(Daten!$D$12*D71),"0")</f>
        <v>0</v>
      </c>
      <c r="F71" s="533" t="s">
        <v>14</v>
      </c>
      <c r="G71" s="701"/>
      <c r="H71" s="680"/>
      <c r="I71" s="680"/>
      <c r="J71" s="394"/>
      <c r="K71" s="395"/>
      <c r="L71" s="391">
        <f>SUM(J71*Daten!$C$16)</f>
        <v>0</v>
      </c>
      <c r="M71" s="394"/>
      <c r="N71" s="384">
        <f>SUM(M71*Daten!$D$12)</f>
        <v>0</v>
      </c>
      <c r="O71" s="408"/>
      <c r="P71" s="409"/>
      <c r="Q71" s="384">
        <f>SUM(O71*Daten!$D$12)</f>
        <v>0</v>
      </c>
      <c r="R71" s="400"/>
      <c r="S71" s="401"/>
      <c r="T71" s="609"/>
      <c r="U71" s="669"/>
      <c r="V71" s="669"/>
      <c r="W71" s="673"/>
      <c r="X71" s="635"/>
      <c r="Y71" s="635"/>
      <c r="Z71" s="631"/>
      <c r="AA71" s="631"/>
      <c r="AB71" s="628"/>
      <c r="AC71" s="643"/>
      <c r="AD71" s="625"/>
      <c r="AE71" s="625"/>
      <c r="AF71" s="625"/>
      <c r="AG71" s="613"/>
      <c r="AH71" s="616"/>
      <c r="AI71" s="619"/>
      <c r="AJ71" s="619"/>
      <c r="AK71" s="621"/>
      <c r="AL71" s="619"/>
      <c r="AM71" s="8"/>
    </row>
    <row r="72" spans="1:39" ht="15" customHeight="1" thickBot="1" x14ac:dyDescent="0.25">
      <c r="A72" s="628"/>
      <c r="B72" s="650" t="s">
        <v>26</v>
      </c>
      <c r="C72" s="544">
        <v>43171</v>
      </c>
      <c r="D72" s="536"/>
      <c r="E72" s="550">
        <f>IF($H$72&gt;0,SUM(Daten!$D$12*D72),"0")</f>
        <v>0</v>
      </c>
      <c r="F72" s="534" t="s">
        <v>15</v>
      </c>
      <c r="G72" s="698">
        <v>1</v>
      </c>
      <c r="H72" s="678">
        <v>36</v>
      </c>
      <c r="I72" s="678">
        <v>35.93</v>
      </c>
      <c r="J72" s="389"/>
      <c r="K72" s="390"/>
      <c r="L72" s="391">
        <f>SUM(J72*Daten!$C$16)</f>
        <v>0</v>
      </c>
      <c r="M72" s="389"/>
      <c r="N72" s="384">
        <f>SUM(M72*Daten!$D$12)</f>
        <v>0</v>
      </c>
      <c r="O72" s="404"/>
      <c r="P72" s="405"/>
      <c r="Q72" s="384">
        <f>SUM(O72*Daten!$D$12)</f>
        <v>0</v>
      </c>
      <c r="R72" s="402"/>
      <c r="S72" s="396"/>
      <c r="T72" s="607">
        <f>SUM(E72:E78)</f>
        <v>0</v>
      </c>
      <c r="U72" s="667">
        <f>SUM(L72:L78)</f>
        <v>0</v>
      </c>
      <c r="V72" s="667">
        <f>SUM(N72:N78)</f>
        <v>0</v>
      </c>
      <c r="W72" s="674">
        <f>SUM(Q72:Q78)</f>
        <v>0</v>
      </c>
      <c r="X72" s="633">
        <f>SUM(R72:R78)</f>
        <v>0</v>
      </c>
      <c r="Y72" s="633">
        <f>SUM(T72+X72+W72+V72+U72+I72-H72)</f>
        <v>-7.0000000000000284E-2</v>
      </c>
      <c r="Z72" s="631"/>
      <c r="AA72" s="631"/>
      <c r="AB72" s="628"/>
      <c r="AC72" s="643"/>
      <c r="AD72" s="625"/>
      <c r="AE72" s="625"/>
      <c r="AF72" s="625"/>
      <c r="AG72" s="613"/>
      <c r="AH72" s="616"/>
      <c r="AI72" s="619"/>
      <c r="AJ72" s="619"/>
      <c r="AK72" s="621"/>
      <c r="AL72" s="619"/>
      <c r="AM72" s="8"/>
    </row>
    <row r="73" spans="1:39" ht="13.5" customHeight="1" thickBot="1" x14ac:dyDescent="0.25">
      <c r="A73" s="628"/>
      <c r="B73" s="651"/>
      <c r="C73" s="385">
        <v>43172</v>
      </c>
      <c r="D73" s="537"/>
      <c r="E73" s="535">
        <f>IF($H$72&gt;0,SUM(Daten!$D$12*D73),"0")</f>
        <v>0</v>
      </c>
      <c r="F73" s="532" t="s">
        <v>9</v>
      </c>
      <c r="G73" s="696"/>
      <c r="H73" s="679"/>
      <c r="I73" s="679"/>
      <c r="J73" s="392"/>
      <c r="K73" s="393"/>
      <c r="L73" s="391">
        <f>SUM(J73*Daten!$C$16)</f>
        <v>0</v>
      </c>
      <c r="M73" s="392"/>
      <c r="N73" s="384">
        <f>SUM(M73*Daten!$D$12)</f>
        <v>0</v>
      </c>
      <c r="O73" s="406"/>
      <c r="P73" s="407"/>
      <c r="Q73" s="384">
        <f>SUM(O73*Daten!$D$12)</f>
        <v>0</v>
      </c>
      <c r="R73" s="399"/>
      <c r="S73" s="398"/>
      <c r="T73" s="608"/>
      <c r="U73" s="668"/>
      <c r="V73" s="668"/>
      <c r="W73" s="672"/>
      <c r="X73" s="634"/>
      <c r="Y73" s="634"/>
      <c r="Z73" s="631"/>
      <c r="AA73" s="631"/>
      <c r="AB73" s="628"/>
      <c r="AC73" s="643"/>
      <c r="AD73" s="625"/>
      <c r="AE73" s="625"/>
      <c r="AF73" s="625"/>
      <c r="AG73" s="613"/>
      <c r="AH73" s="616"/>
      <c r="AI73" s="619"/>
      <c r="AJ73" s="619"/>
      <c r="AK73" s="621"/>
      <c r="AL73" s="619"/>
      <c r="AM73" s="8"/>
    </row>
    <row r="74" spans="1:39" ht="13.5" customHeight="1" thickBot="1" x14ac:dyDescent="0.25">
      <c r="A74" s="628"/>
      <c r="B74" s="651"/>
      <c r="C74" s="385">
        <v>43173</v>
      </c>
      <c r="D74" s="537"/>
      <c r="E74" s="535">
        <f>IF($H$72&gt;0,SUM(Daten!$D$12*D74),"0")</f>
        <v>0</v>
      </c>
      <c r="F74" s="532" t="s">
        <v>10</v>
      </c>
      <c r="G74" s="696"/>
      <c r="H74" s="679"/>
      <c r="I74" s="679"/>
      <c r="J74" s="392"/>
      <c r="K74" s="393"/>
      <c r="L74" s="391">
        <f>SUM(J74*Daten!$C$16)</f>
        <v>0</v>
      </c>
      <c r="M74" s="392"/>
      <c r="N74" s="384">
        <f>SUM(M74*Daten!$D$12)</f>
        <v>0</v>
      </c>
      <c r="O74" s="406"/>
      <c r="P74" s="407"/>
      <c r="Q74" s="384">
        <f>SUM(O74*Daten!$D$12)</f>
        <v>0</v>
      </c>
      <c r="R74" s="399"/>
      <c r="S74" s="398"/>
      <c r="T74" s="608"/>
      <c r="U74" s="668"/>
      <c r="V74" s="668"/>
      <c r="W74" s="672"/>
      <c r="X74" s="634"/>
      <c r="Y74" s="634"/>
      <c r="Z74" s="631"/>
      <c r="AA74" s="631"/>
      <c r="AB74" s="628"/>
      <c r="AC74" s="643"/>
      <c r="AD74" s="625"/>
      <c r="AE74" s="625"/>
      <c r="AF74" s="625"/>
      <c r="AG74" s="613"/>
      <c r="AH74" s="616"/>
      <c r="AI74" s="619"/>
      <c r="AJ74" s="619"/>
      <c r="AK74" s="621"/>
      <c r="AL74" s="619"/>
      <c r="AM74" s="8"/>
    </row>
    <row r="75" spans="1:39" ht="13.5" customHeight="1" thickBot="1" x14ac:dyDescent="0.25">
      <c r="A75" s="628"/>
      <c r="B75" s="651"/>
      <c r="C75" s="385">
        <v>43174</v>
      </c>
      <c r="D75" s="537"/>
      <c r="E75" s="535">
        <f>IF($H$72&gt;0,SUM(Daten!$D$12*D75),"0")</f>
        <v>0</v>
      </c>
      <c r="F75" s="532" t="s">
        <v>11</v>
      </c>
      <c r="G75" s="696"/>
      <c r="H75" s="679"/>
      <c r="I75" s="679"/>
      <c r="J75" s="392"/>
      <c r="K75" s="393"/>
      <c r="L75" s="391">
        <f>SUM(J75*Daten!$C$16)</f>
        <v>0</v>
      </c>
      <c r="M75" s="392"/>
      <c r="N75" s="384">
        <f>SUM(M75*Daten!$D$12)</f>
        <v>0</v>
      </c>
      <c r="O75" s="406"/>
      <c r="P75" s="407"/>
      <c r="Q75" s="384">
        <f>SUM(O75*Daten!$D$12)</f>
        <v>0</v>
      </c>
      <c r="R75" s="399"/>
      <c r="S75" s="398"/>
      <c r="T75" s="608"/>
      <c r="U75" s="668"/>
      <c r="V75" s="668"/>
      <c r="W75" s="672"/>
      <c r="X75" s="634"/>
      <c r="Y75" s="634"/>
      <c r="Z75" s="631"/>
      <c r="AA75" s="631"/>
      <c r="AB75" s="628"/>
      <c r="AC75" s="643"/>
      <c r="AD75" s="625"/>
      <c r="AE75" s="625"/>
      <c r="AF75" s="625"/>
      <c r="AG75" s="613"/>
      <c r="AH75" s="616"/>
      <c r="AI75" s="619"/>
      <c r="AJ75" s="619"/>
      <c r="AK75" s="621"/>
      <c r="AL75" s="619"/>
      <c r="AM75" s="8"/>
    </row>
    <row r="76" spans="1:39" ht="13.5" customHeight="1" thickBot="1" x14ac:dyDescent="0.25">
      <c r="A76" s="628"/>
      <c r="B76" s="651"/>
      <c r="C76" s="385">
        <v>43175</v>
      </c>
      <c r="D76" s="537"/>
      <c r="E76" s="535">
        <f>IF($H$72&gt;0,SUM(Daten!$D$12*D76),"0")</f>
        <v>0</v>
      </c>
      <c r="F76" s="532" t="s">
        <v>12</v>
      </c>
      <c r="G76" s="696"/>
      <c r="H76" s="679"/>
      <c r="I76" s="679"/>
      <c r="J76" s="392"/>
      <c r="K76" s="393"/>
      <c r="L76" s="391">
        <f>SUM(J76*Daten!$C$16)</f>
        <v>0</v>
      </c>
      <c r="M76" s="392"/>
      <c r="N76" s="384">
        <f>SUM(M76*Daten!$D$12)</f>
        <v>0</v>
      </c>
      <c r="O76" s="406"/>
      <c r="P76" s="407"/>
      <c r="Q76" s="384">
        <f>SUM(O76*Daten!$D$12)</f>
        <v>0</v>
      </c>
      <c r="R76" s="399"/>
      <c r="S76" s="398"/>
      <c r="T76" s="608"/>
      <c r="U76" s="668"/>
      <c r="V76" s="668"/>
      <c r="W76" s="672"/>
      <c r="X76" s="634"/>
      <c r="Y76" s="634"/>
      <c r="Z76" s="631"/>
      <c r="AA76" s="631"/>
      <c r="AB76" s="628"/>
      <c r="AC76" s="643"/>
      <c r="AD76" s="625"/>
      <c r="AE76" s="625"/>
      <c r="AF76" s="625"/>
      <c r="AG76" s="613"/>
      <c r="AH76" s="616"/>
      <c r="AI76" s="619"/>
      <c r="AJ76" s="619"/>
      <c r="AK76" s="621"/>
      <c r="AL76" s="619"/>
      <c r="AM76" s="8"/>
    </row>
    <row r="77" spans="1:39" ht="13.5" customHeight="1" thickBot="1" x14ac:dyDescent="0.25">
      <c r="A77" s="628"/>
      <c r="B77" s="651"/>
      <c r="C77" s="385">
        <v>43176</v>
      </c>
      <c r="D77" s="537"/>
      <c r="E77" s="535">
        <f>IF($H$72&gt;0,SUM(Daten!$D$12*D77),"0")</f>
        <v>0</v>
      </c>
      <c r="F77" s="532" t="s">
        <v>13</v>
      </c>
      <c r="G77" s="696"/>
      <c r="H77" s="679"/>
      <c r="I77" s="679"/>
      <c r="J77" s="392"/>
      <c r="K77" s="393"/>
      <c r="L77" s="391">
        <f>SUM(J77*Daten!$C$16)</f>
        <v>0</v>
      </c>
      <c r="M77" s="392"/>
      <c r="N77" s="384">
        <f>SUM(M77*Daten!$D$12)</f>
        <v>0</v>
      </c>
      <c r="O77" s="406"/>
      <c r="P77" s="407"/>
      <c r="Q77" s="384">
        <f>SUM(O77*Daten!$D$12)</f>
        <v>0</v>
      </c>
      <c r="R77" s="399"/>
      <c r="S77" s="398"/>
      <c r="T77" s="608"/>
      <c r="U77" s="668"/>
      <c r="V77" s="668"/>
      <c r="W77" s="672"/>
      <c r="X77" s="634"/>
      <c r="Y77" s="634"/>
      <c r="Z77" s="631"/>
      <c r="AA77" s="631"/>
      <c r="AB77" s="628"/>
      <c r="AC77" s="643"/>
      <c r="AD77" s="625"/>
      <c r="AE77" s="625"/>
      <c r="AF77" s="625"/>
      <c r="AG77" s="613"/>
      <c r="AH77" s="616"/>
      <c r="AI77" s="619"/>
      <c r="AJ77" s="619"/>
      <c r="AK77" s="621"/>
      <c r="AL77" s="619"/>
      <c r="AM77" s="8"/>
    </row>
    <row r="78" spans="1:39" ht="13.5" customHeight="1" thickBot="1" x14ac:dyDescent="0.25">
      <c r="A78" s="628"/>
      <c r="B78" s="652"/>
      <c r="C78" s="575">
        <v>43177</v>
      </c>
      <c r="D78" s="377"/>
      <c r="E78" s="549">
        <f>IF($H$72&gt;0,SUM(Daten!$D$12*D78),"0")</f>
        <v>0</v>
      </c>
      <c r="F78" s="533" t="s">
        <v>14</v>
      </c>
      <c r="G78" s="697"/>
      <c r="H78" s="680"/>
      <c r="I78" s="680"/>
      <c r="J78" s="394"/>
      <c r="K78" s="395"/>
      <c r="L78" s="391">
        <f>SUM(J78*Daten!$C$16)</f>
        <v>0</v>
      </c>
      <c r="M78" s="394"/>
      <c r="N78" s="384">
        <f>SUM(M78*Daten!$D$12)</f>
        <v>0</v>
      </c>
      <c r="O78" s="408"/>
      <c r="P78" s="409"/>
      <c r="Q78" s="384">
        <f>SUM(O78*Daten!$D$12)</f>
        <v>0</v>
      </c>
      <c r="R78" s="400"/>
      <c r="S78" s="401"/>
      <c r="T78" s="609"/>
      <c r="U78" s="669"/>
      <c r="V78" s="669"/>
      <c r="W78" s="673"/>
      <c r="X78" s="635"/>
      <c r="Y78" s="635"/>
      <c r="Z78" s="631"/>
      <c r="AA78" s="631"/>
      <c r="AB78" s="628"/>
      <c r="AC78" s="643"/>
      <c r="AD78" s="625"/>
      <c r="AE78" s="625"/>
      <c r="AF78" s="625"/>
      <c r="AG78" s="613"/>
      <c r="AH78" s="616"/>
      <c r="AI78" s="619"/>
      <c r="AJ78" s="619"/>
      <c r="AK78" s="621"/>
      <c r="AL78" s="619"/>
      <c r="AM78" s="8"/>
    </row>
    <row r="79" spans="1:39" ht="15" customHeight="1" thickBot="1" x14ac:dyDescent="0.25">
      <c r="A79" s="628"/>
      <c r="B79" s="650" t="s">
        <v>27</v>
      </c>
      <c r="C79" s="544">
        <v>43178</v>
      </c>
      <c r="D79" s="536"/>
      <c r="E79" s="550">
        <f>IF($H$79&gt;0,SUM(Daten!$D$12*D79),"0")</f>
        <v>0</v>
      </c>
      <c r="F79" s="534" t="s">
        <v>15</v>
      </c>
      <c r="G79" s="702">
        <v>1</v>
      </c>
      <c r="H79" s="678">
        <v>36</v>
      </c>
      <c r="I79" s="678">
        <v>37.78</v>
      </c>
      <c r="J79" s="389"/>
      <c r="K79" s="390"/>
      <c r="L79" s="391">
        <f>SUM(J79*Daten!$C$16)</f>
        <v>0</v>
      </c>
      <c r="M79" s="389"/>
      <c r="N79" s="384">
        <f>SUM(M79*Daten!$D$12)</f>
        <v>0</v>
      </c>
      <c r="O79" s="404"/>
      <c r="P79" s="405"/>
      <c r="Q79" s="384">
        <f>SUM(O79*Daten!$D$12)</f>
        <v>0</v>
      </c>
      <c r="R79" s="402"/>
      <c r="S79" s="396"/>
      <c r="T79" s="607">
        <f>SUM(E79:E85)</f>
        <v>0</v>
      </c>
      <c r="U79" s="667">
        <f>SUM(L79:L85)</f>
        <v>0</v>
      </c>
      <c r="V79" s="667">
        <f>SUM(N79:N85)</f>
        <v>0</v>
      </c>
      <c r="W79" s="674">
        <f>SUM(Q79:Q85)</f>
        <v>0</v>
      </c>
      <c r="X79" s="633">
        <f>SUM(R79:R85)</f>
        <v>0.25</v>
      </c>
      <c r="Y79" s="633">
        <f>SUM(T79+X79+W79+V79+U79+I79-H79)</f>
        <v>2.0300000000000011</v>
      </c>
      <c r="Z79" s="631"/>
      <c r="AA79" s="631"/>
      <c r="AB79" s="628"/>
      <c r="AC79" s="643"/>
      <c r="AD79" s="625"/>
      <c r="AE79" s="625"/>
      <c r="AF79" s="625"/>
      <c r="AG79" s="613"/>
      <c r="AH79" s="616"/>
      <c r="AI79" s="619"/>
      <c r="AJ79" s="619"/>
      <c r="AK79" s="621"/>
      <c r="AL79" s="619"/>
      <c r="AM79" s="8"/>
    </row>
    <row r="80" spans="1:39" ht="13.5" customHeight="1" thickBot="1" x14ac:dyDescent="0.25">
      <c r="A80" s="628"/>
      <c r="B80" s="651"/>
      <c r="C80" s="385">
        <v>43179</v>
      </c>
      <c r="D80" s="537"/>
      <c r="E80" s="535">
        <f>IF($H$79&gt;0,SUM(Daten!$D$12*D80),"0")</f>
        <v>0</v>
      </c>
      <c r="F80" s="532" t="s">
        <v>9</v>
      </c>
      <c r="G80" s="700"/>
      <c r="H80" s="679"/>
      <c r="I80" s="679"/>
      <c r="J80" s="392"/>
      <c r="K80" s="393"/>
      <c r="L80" s="391">
        <f>SUM(J80*Daten!$C$16)</f>
        <v>0</v>
      </c>
      <c r="M80" s="392"/>
      <c r="N80" s="384">
        <f>SUM(M80*Daten!$D$12)</f>
        <v>0</v>
      </c>
      <c r="O80" s="406"/>
      <c r="P80" s="407"/>
      <c r="Q80" s="384">
        <f>SUM(O80*Daten!$D$12)</f>
        <v>0</v>
      </c>
      <c r="R80" s="399"/>
      <c r="S80" s="398"/>
      <c r="T80" s="608"/>
      <c r="U80" s="668"/>
      <c r="V80" s="668"/>
      <c r="W80" s="672"/>
      <c r="X80" s="634"/>
      <c r="Y80" s="634"/>
      <c r="Z80" s="631"/>
      <c r="AA80" s="631"/>
      <c r="AB80" s="628"/>
      <c r="AC80" s="643"/>
      <c r="AD80" s="625"/>
      <c r="AE80" s="625"/>
      <c r="AF80" s="625"/>
      <c r="AG80" s="613"/>
      <c r="AH80" s="616"/>
      <c r="AI80" s="619"/>
      <c r="AJ80" s="619"/>
      <c r="AK80" s="621"/>
      <c r="AL80" s="619"/>
      <c r="AM80" s="8"/>
    </row>
    <row r="81" spans="1:39" ht="13.5" customHeight="1" thickBot="1" x14ac:dyDescent="0.25">
      <c r="A81" s="628"/>
      <c r="B81" s="651"/>
      <c r="C81" s="385">
        <v>43180</v>
      </c>
      <c r="D81" s="537"/>
      <c r="E81" s="535">
        <f>IF($H$79&gt;0,SUM(Daten!$D$12*D81),"0")</f>
        <v>0</v>
      </c>
      <c r="F81" s="532" t="s">
        <v>10</v>
      </c>
      <c r="G81" s="700"/>
      <c r="H81" s="679"/>
      <c r="I81" s="679"/>
      <c r="J81" s="392"/>
      <c r="K81" s="393"/>
      <c r="L81" s="391">
        <f>SUM(J81*Daten!$C$16)</f>
        <v>0</v>
      </c>
      <c r="M81" s="392"/>
      <c r="N81" s="384">
        <f>SUM(M81*Daten!$D$12)</f>
        <v>0</v>
      </c>
      <c r="O81" s="406"/>
      <c r="P81" s="407"/>
      <c r="Q81" s="384">
        <f>SUM(O81*Daten!$D$12)</f>
        <v>0</v>
      </c>
      <c r="R81" s="399">
        <v>0.25</v>
      </c>
      <c r="S81" s="587" t="s">
        <v>330</v>
      </c>
      <c r="T81" s="608"/>
      <c r="U81" s="668"/>
      <c r="V81" s="668"/>
      <c r="W81" s="672"/>
      <c r="X81" s="634"/>
      <c r="Y81" s="634"/>
      <c r="Z81" s="631"/>
      <c r="AA81" s="631"/>
      <c r="AB81" s="628"/>
      <c r="AC81" s="643"/>
      <c r="AD81" s="625"/>
      <c r="AE81" s="625"/>
      <c r="AF81" s="625"/>
      <c r="AG81" s="613"/>
      <c r="AH81" s="616"/>
      <c r="AI81" s="619"/>
      <c r="AJ81" s="619"/>
      <c r="AK81" s="621"/>
      <c r="AL81" s="619"/>
      <c r="AM81" s="8"/>
    </row>
    <row r="82" spans="1:39" ht="13.5" customHeight="1" thickBot="1" x14ac:dyDescent="0.25">
      <c r="A82" s="628"/>
      <c r="B82" s="651"/>
      <c r="C82" s="385">
        <v>43181</v>
      </c>
      <c r="D82" s="537"/>
      <c r="E82" s="535">
        <f>IF($H$79&gt;0,SUM(Daten!$D$12*D82),"0")</f>
        <v>0</v>
      </c>
      <c r="F82" s="532" t="s">
        <v>11</v>
      </c>
      <c r="G82" s="700"/>
      <c r="H82" s="679"/>
      <c r="I82" s="679"/>
      <c r="J82" s="392"/>
      <c r="K82" s="393"/>
      <c r="L82" s="391">
        <f>SUM(J82*Daten!$C$16)</f>
        <v>0</v>
      </c>
      <c r="M82" s="392"/>
      <c r="N82" s="384">
        <f>SUM(M82*Daten!$D$12)</f>
        <v>0</v>
      </c>
      <c r="O82" s="406"/>
      <c r="P82" s="407"/>
      <c r="Q82" s="384">
        <f>SUM(O82*Daten!$D$12)</f>
        <v>0</v>
      </c>
      <c r="R82" s="399"/>
      <c r="S82" s="398"/>
      <c r="T82" s="608"/>
      <c r="U82" s="668"/>
      <c r="V82" s="668"/>
      <c r="W82" s="672"/>
      <c r="X82" s="634"/>
      <c r="Y82" s="634"/>
      <c r="Z82" s="631"/>
      <c r="AA82" s="631"/>
      <c r="AB82" s="628"/>
      <c r="AC82" s="643"/>
      <c r="AD82" s="625"/>
      <c r="AE82" s="625"/>
      <c r="AF82" s="625"/>
      <c r="AG82" s="613"/>
      <c r="AH82" s="616"/>
      <c r="AI82" s="619"/>
      <c r="AJ82" s="619"/>
      <c r="AK82" s="621"/>
      <c r="AL82" s="619"/>
      <c r="AM82" s="8"/>
    </row>
    <row r="83" spans="1:39" ht="13.5" customHeight="1" thickBot="1" x14ac:dyDescent="0.25">
      <c r="A83" s="628"/>
      <c r="B83" s="651"/>
      <c r="C83" s="385">
        <v>43182</v>
      </c>
      <c r="D83" s="537"/>
      <c r="E83" s="535">
        <f>IF($H$79&gt;0,SUM(Daten!$D$12*D83),"0")</f>
        <v>0</v>
      </c>
      <c r="F83" s="532" t="s">
        <v>12</v>
      </c>
      <c r="G83" s="700"/>
      <c r="H83" s="679"/>
      <c r="I83" s="679"/>
      <c r="J83" s="392"/>
      <c r="K83" s="393"/>
      <c r="L83" s="391">
        <f>SUM(J83*Daten!$C$16)</f>
        <v>0</v>
      </c>
      <c r="M83" s="392"/>
      <c r="N83" s="384">
        <f>SUM(M83*Daten!$D$12)</f>
        <v>0</v>
      </c>
      <c r="O83" s="406"/>
      <c r="P83" s="407"/>
      <c r="Q83" s="384">
        <f>SUM(O83*Daten!$D$12)</f>
        <v>0</v>
      </c>
      <c r="R83" s="399"/>
      <c r="S83" s="398"/>
      <c r="T83" s="608"/>
      <c r="U83" s="668"/>
      <c r="V83" s="668"/>
      <c r="W83" s="672"/>
      <c r="X83" s="634"/>
      <c r="Y83" s="634"/>
      <c r="Z83" s="631"/>
      <c r="AA83" s="631"/>
      <c r="AB83" s="628"/>
      <c r="AC83" s="643"/>
      <c r="AD83" s="625"/>
      <c r="AE83" s="625"/>
      <c r="AF83" s="625"/>
      <c r="AG83" s="613"/>
      <c r="AH83" s="616"/>
      <c r="AI83" s="619"/>
      <c r="AJ83" s="619"/>
      <c r="AK83" s="621"/>
      <c r="AL83" s="619"/>
      <c r="AM83" s="8"/>
    </row>
    <row r="84" spans="1:39" ht="13.5" customHeight="1" thickBot="1" x14ac:dyDescent="0.25">
      <c r="A84" s="628"/>
      <c r="B84" s="651"/>
      <c r="C84" s="385">
        <v>43183</v>
      </c>
      <c r="D84" s="537"/>
      <c r="E84" s="535">
        <f>IF($H$79&gt;0,SUM(Daten!$D$12*D84),"0")</f>
        <v>0</v>
      </c>
      <c r="F84" s="532" t="s">
        <v>13</v>
      </c>
      <c r="G84" s="700"/>
      <c r="H84" s="679"/>
      <c r="I84" s="679"/>
      <c r="J84" s="392"/>
      <c r="K84" s="393"/>
      <c r="L84" s="391">
        <f>SUM(J84*Daten!$C$16)</f>
        <v>0</v>
      </c>
      <c r="M84" s="392"/>
      <c r="N84" s="384">
        <f>SUM(M84*Daten!$D$12)</f>
        <v>0</v>
      </c>
      <c r="O84" s="406"/>
      <c r="P84" s="407"/>
      <c r="Q84" s="384">
        <f>SUM(O84*Daten!$D$12)</f>
        <v>0</v>
      </c>
      <c r="R84" s="399"/>
      <c r="S84" s="398"/>
      <c r="T84" s="608"/>
      <c r="U84" s="668"/>
      <c r="V84" s="668"/>
      <c r="W84" s="672"/>
      <c r="X84" s="634"/>
      <c r="Y84" s="634"/>
      <c r="Z84" s="631"/>
      <c r="AA84" s="631"/>
      <c r="AB84" s="628"/>
      <c r="AC84" s="643"/>
      <c r="AD84" s="625"/>
      <c r="AE84" s="625"/>
      <c r="AF84" s="625"/>
      <c r="AG84" s="613"/>
      <c r="AH84" s="616"/>
      <c r="AI84" s="619"/>
      <c r="AJ84" s="619"/>
      <c r="AK84" s="621"/>
      <c r="AL84" s="619"/>
      <c r="AM84" s="8"/>
    </row>
    <row r="85" spans="1:39" ht="13.5" customHeight="1" thickBot="1" x14ac:dyDescent="0.25">
      <c r="A85" s="628"/>
      <c r="B85" s="652"/>
      <c r="C85" s="575">
        <v>43184</v>
      </c>
      <c r="D85" s="377"/>
      <c r="E85" s="549">
        <f>IF($H$79&gt;0,SUM(Daten!$D$12*D85),"0")</f>
        <v>0</v>
      </c>
      <c r="F85" s="533" t="s">
        <v>14</v>
      </c>
      <c r="G85" s="701"/>
      <c r="H85" s="680"/>
      <c r="I85" s="680"/>
      <c r="J85" s="394"/>
      <c r="K85" s="395"/>
      <c r="L85" s="391">
        <f>SUM(J85*Daten!$C$16)</f>
        <v>0</v>
      </c>
      <c r="M85" s="394"/>
      <c r="N85" s="384">
        <f>SUM(M85*Daten!$D$12)</f>
        <v>0</v>
      </c>
      <c r="O85" s="408"/>
      <c r="P85" s="409"/>
      <c r="Q85" s="384">
        <f>SUM(O85*Daten!$D$12)</f>
        <v>0</v>
      </c>
      <c r="R85" s="400"/>
      <c r="S85" s="401"/>
      <c r="T85" s="609"/>
      <c r="U85" s="669"/>
      <c r="V85" s="669"/>
      <c r="W85" s="673"/>
      <c r="X85" s="635"/>
      <c r="Y85" s="635"/>
      <c r="Z85" s="631"/>
      <c r="AA85" s="631"/>
      <c r="AB85" s="628"/>
      <c r="AC85" s="643"/>
      <c r="AD85" s="625"/>
      <c r="AE85" s="625"/>
      <c r="AF85" s="625"/>
      <c r="AG85" s="613"/>
      <c r="AH85" s="616"/>
      <c r="AI85" s="619"/>
      <c r="AJ85" s="619"/>
      <c r="AK85" s="621"/>
      <c r="AL85" s="619"/>
      <c r="AM85" s="8"/>
    </row>
    <row r="86" spans="1:39" ht="15" customHeight="1" thickBot="1" x14ac:dyDescent="0.25">
      <c r="A86" s="628"/>
      <c r="B86" s="650" t="s">
        <v>28</v>
      </c>
      <c r="C86" s="544">
        <v>43185</v>
      </c>
      <c r="D86" s="536"/>
      <c r="E86" s="550">
        <f>IF($H$86&gt;0,SUM(Daten!$D$12*D86),"0")</f>
        <v>0</v>
      </c>
      <c r="F86" s="534" t="s">
        <v>15</v>
      </c>
      <c r="G86" s="699">
        <v>1</v>
      </c>
      <c r="H86" s="678">
        <v>36</v>
      </c>
      <c r="I86" s="678">
        <v>30.22</v>
      </c>
      <c r="J86" s="389"/>
      <c r="K86" s="390"/>
      <c r="L86" s="391">
        <f>SUM(J86*Daten!$C$16)</f>
        <v>0</v>
      </c>
      <c r="M86" s="389"/>
      <c r="N86" s="384">
        <f>SUM(M86*Daten!$D$12)</f>
        <v>0</v>
      </c>
      <c r="O86" s="404"/>
      <c r="P86" s="405"/>
      <c r="Q86" s="384">
        <f>SUM(O86*Daten!$D$12)</f>
        <v>0</v>
      </c>
      <c r="R86" s="402"/>
      <c r="S86" s="396"/>
      <c r="T86" s="607">
        <f>SUM(E86:E92)</f>
        <v>6</v>
      </c>
      <c r="U86" s="667">
        <f>SUM(L86:L92)</f>
        <v>0</v>
      </c>
      <c r="V86" s="667">
        <f>SUM(N86:N92)</f>
        <v>0</v>
      </c>
      <c r="W86" s="674">
        <f>SUM(Q86:Q92)</f>
        <v>0</v>
      </c>
      <c r="X86" s="633">
        <f>SUM(R86:R92)</f>
        <v>0</v>
      </c>
      <c r="Y86" s="633">
        <f>SUM(T86+X86+W86+V86+U86+I86-H86)</f>
        <v>0.21999999999999886</v>
      </c>
      <c r="Z86" s="631"/>
      <c r="AA86" s="631"/>
      <c r="AB86" s="628"/>
      <c r="AC86" s="643"/>
      <c r="AD86" s="625"/>
      <c r="AE86" s="625"/>
      <c r="AF86" s="625"/>
      <c r="AG86" s="613"/>
      <c r="AH86" s="616"/>
      <c r="AI86" s="619"/>
      <c r="AJ86" s="619"/>
      <c r="AK86" s="621"/>
      <c r="AL86" s="619"/>
      <c r="AM86" s="8"/>
    </row>
    <row r="87" spans="1:39" ht="13.5" customHeight="1" thickBot="1" x14ac:dyDescent="0.25">
      <c r="A87" s="628"/>
      <c r="B87" s="651"/>
      <c r="C87" s="385">
        <v>43186</v>
      </c>
      <c r="D87" s="537"/>
      <c r="E87" s="535">
        <f>IF($H$86&gt;0,SUM(Daten!$D$12*D87),"0")</f>
        <v>0</v>
      </c>
      <c r="F87" s="532" t="s">
        <v>9</v>
      </c>
      <c r="G87" s="700"/>
      <c r="H87" s="679"/>
      <c r="I87" s="679"/>
      <c r="J87" s="392"/>
      <c r="K87" s="393"/>
      <c r="L87" s="391">
        <f>SUM(J87*Daten!$C$16)</f>
        <v>0</v>
      </c>
      <c r="M87" s="392"/>
      <c r="N87" s="384">
        <f>SUM(M87*Daten!$D$12)</f>
        <v>0</v>
      </c>
      <c r="O87" s="406"/>
      <c r="P87" s="407"/>
      <c r="Q87" s="384">
        <f>SUM(O87*Daten!$D$12)</f>
        <v>0</v>
      </c>
      <c r="R87" s="399"/>
      <c r="S87" s="398"/>
      <c r="T87" s="608"/>
      <c r="U87" s="668"/>
      <c r="V87" s="668"/>
      <c r="W87" s="672"/>
      <c r="X87" s="634"/>
      <c r="Y87" s="634"/>
      <c r="Z87" s="631"/>
      <c r="AA87" s="631"/>
      <c r="AB87" s="628"/>
      <c r="AC87" s="643"/>
      <c r="AD87" s="625"/>
      <c r="AE87" s="625"/>
      <c r="AF87" s="625"/>
      <c r="AG87" s="613"/>
      <c r="AH87" s="616"/>
      <c r="AI87" s="619"/>
      <c r="AJ87" s="619"/>
      <c r="AK87" s="621"/>
      <c r="AL87" s="619"/>
      <c r="AM87" s="8"/>
    </row>
    <row r="88" spans="1:39" ht="13.5" customHeight="1" thickBot="1" x14ac:dyDescent="0.25">
      <c r="A88" s="628"/>
      <c r="B88" s="651"/>
      <c r="C88" s="385">
        <v>43187</v>
      </c>
      <c r="D88" s="537"/>
      <c r="E88" s="535">
        <f>IF($H$86&gt;0,SUM(Daten!$D$12*D88),"0")</f>
        <v>0</v>
      </c>
      <c r="F88" s="532" t="s">
        <v>10</v>
      </c>
      <c r="G88" s="700"/>
      <c r="H88" s="679"/>
      <c r="I88" s="679"/>
      <c r="J88" s="392"/>
      <c r="K88" s="393"/>
      <c r="L88" s="391">
        <f>SUM(J88*Daten!$C$16)</f>
        <v>0</v>
      </c>
      <c r="M88" s="392"/>
      <c r="N88" s="384">
        <f>SUM(M88*Daten!$D$12)</f>
        <v>0</v>
      </c>
      <c r="O88" s="406"/>
      <c r="P88" s="407"/>
      <c r="Q88" s="384">
        <f>SUM(O88*Daten!$D$12)</f>
        <v>0</v>
      </c>
      <c r="R88" s="399"/>
      <c r="S88" s="398"/>
      <c r="T88" s="608"/>
      <c r="U88" s="668"/>
      <c r="V88" s="668"/>
      <c r="W88" s="672"/>
      <c r="X88" s="634"/>
      <c r="Y88" s="634"/>
      <c r="Z88" s="631"/>
      <c r="AA88" s="631"/>
      <c r="AB88" s="628"/>
      <c r="AC88" s="643"/>
      <c r="AD88" s="625"/>
      <c r="AE88" s="625"/>
      <c r="AF88" s="625"/>
      <c r="AG88" s="613"/>
      <c r="AH88" s="616"/>
      <c r="AI88" s="619"/>
      <c r="AJ88" s="619"/>
      <c r="AK88" s="621"/>
      <c r="AL88" s="619"/>
      <c r="AM88" s="8"/>
    </row>
    <row r="89" spans="1:39" ht="13.5" customHeight="1" thickBot="1" x14ac:dyDescent="0.25">
      <c r="A89" s="628"/>
      <c r="B89" s="651"/>
      <c r="C89" s="385">
        <v>43188</v>
      </c>
      <c r="D89" s="537"/>
      <c r="E89" s="535">
        <f>IF($H$86&gt;0,SUM(Daten!$D$12*D89),"0")</f>
        <v>0</v>
      </c>
      <c r="F89" s="532" t="s">
        <v>11</v>
      </c>
      <c r="G89" s="700"/>
      <c r="H89" s="679"/>
      <c r="I89" s="679"/>
      <c r="J89" s="392"/>
      <c r="K89" s="393"/>
      <c r="L89" s="391">
        <f>SUM(J89*Daten!$C$16)</f>
        <v>0</v>
      </c>
      <c r="M89" s="392"/>
      <c r="N89" s="384">
        <f>SUM(M89*Daten!$D$12)</f>
        <v>0</v>
      </c>
      <c r="O89" s="406"/>
      <c r="P89" s="407"/>
      <c r="Q89" s="384">
        <f>SUM(O89*Daten!$D$12)</f>
        <v>0</v>
      </c>
      <c r="R89" s="399"/>
      <c r="S89" s="398"/>
      <c r="T89" s="608"/>
      <c r="U89" s="668"/>
      <c r="V89" s="668"/>
      <c r="W89" s="672"/>
      <c r="X89" s="634"/>
      <c r="Y89" s="634"/>
      <c r="Z89" s="631"/>
      <c r="AA89" s="631"/>
      <c r="AB89" s="628"/>
      <c r="AC89" s="643"/>
      <c r="AD89" s="625"/>
      <c r="AE89" s="625"/>
      <c r="AF89" s="625"/>
      <c r="AG89" s="613"/>
      <c r="AH89" s="616"/>
      <c r="AI89" s="619"/>
      <c r="AJ89" s="619"/>
      <c r="AK89" s="621"/>
      <c r="AL89" s="619"/>
      <c r="AM89" s="8"/>
    </row>
    <row r="90" spans="1:39" ht="13.5" customHeight="1" thickBot="1" x14ac:dyDescent="0.25">
      <c r="A90" s="628"/>
      <c r="B90" s="651"/>
      <c r="C90" s="385">
        <v>43189</v>
      </c>
      <c r="D90" s="542">
        <v>1</v>
      </c>
      <c r="E90" s="535">
        <f>IF($H$86&gt;0,SUM(Daten!$D$12*D90),"0")</f>
        <v>6</v>
      </c>
      <c r="F90" s="532" t="s">
        <v>12</v>
      </c>
      <c r="G90" s="700"/>
      <c r="H90" s="679"/>
      <c r="I90" s="679"/>
      <c r="J90" s="392"/>
      <c r="K90" s="393"/>
      <c r="L90" s="391">
        <f>SUM(J90*Daten!$C$16)</f>
        <v>0</v>
      </c>
      <c r="M90" s="392"/>
      <c r="N90" s="384">
        <f>SUM(M90*Daten!$D$12)</f>
        <v>0</v>
      </c>
      <c r="O90" s="406"/>
      <c r="P90" s="407"/>
      <c r="Q90" s="384">
        <f>SUM(O90*Daten!$D$12)</f>
        <v>0</v>
      </c>
      <c r="R90" s="399"/>
      <c r="S90" s="398"/>
      <c r="T90" s="608"/>
      <c r="U90" s="668"/>
      <c r="V90" s="668"/>
      <c r="W90" s="672"/>
      <c r="X90" s="634"/>
      <c r="Y90" s="634"/>
      <c r="Z90" s="631"/>
      <c r="AA90" s="631"/>
      <c r="AB90" s="628"/>
      <c r="AC90" s="643"/>
      <c r="AD90" s="625"/>
      <c r="AE90" s="625"/>
      <c r="AF90" s="625"/>
      <c r="AG90" s="613"/>
      <c r="AH90" s="616"/>
      <c r="AI90" s="619"/>
      <c r="AJ90" s="619"/>
      <c r="AK90" s="621"/>
      <c r="AL90" s="619"/>
      <c r="AM90" s="8"/>
    </row>
    <row r="91" spans="1:39" ht="13.5" customHeight="1" thickBot="1" x14ac:dyDescent="0.25">
      <c r="A91" s="628"/>
      <c r="B91" s="651"/>
      <c r="C91" s="385">
        <v>43190</v>
      </c>
      <c r="D91" s="537"/>
      <c r="E91" s="535">
        <f>IF($H$86&gt;0,SUM(Daten!$D$12*D91),"0")</f>
        <v>0</v>
      </c>
      <c r="F91" s="532" t="s">
        <v>13</v>
      </c>
      <c r="G91" s="700"/>
      <c r="H91" s="679"/>
      <c r="I91" s="679"/>
      <c r="J91" s="392"/>
      <c r="K91" s="393"/>
      <c r="L91" s="391">
        <f>SUM(J91*Daten!$C$16)</f>
        <v>0</v>
      </c>
      <c r="M91" s="392"/>
      <c r="N91" s="384">
        <f>SUM(M91*Daten!$D$12)</f>
        <v>0</v>
      </c>
      <c r="O91" s="406"/>
      <c r="P91" s="407"/>
      <c r="Q91" s="384">
        <f>SUM(O91*Daten!$D$12)</f>
        <v>0</v>
      </c>
      <c r="R91" s="399"/>
      <c r="S91" s="398"/>
      <c r="T91" s="608"/>
      <c r="U91" s="668"/>
      <c r="V91" s="668"/>
      <c r="W91" s="672"/>
      <c r="X91" s="634"/>
      <c r="Y91" s="634"/>
      <c r="Z91" s="631"/>
      <c r="AA91" s="631"/>
      <c r="AB91" s="628"/>
      <c r="AC91" s="643"/>
      <c r="AD91" s="625"/>
      <c r="AE91" s="625"/>
      <c r="AF91" s="625"/>
      <c r="AG91" s="613"/>
      <c r="AH91" s="616"/>
      <c r="AI91" s="619"/>
      <c r="AJ91" s="619"/>
      <c r="AK91" s="621"/>
      <c r="AL91" s="619"/>
      <c r="AM91" s="8"/>
    </row>
    <row r="92" spans="1:39" ht="13.5" customHeight="1" thickBot="1" x14ac:dyDescent="0.25">
      <c r="A92" s="629"/>
      <c r="B92" s="652"/>
      <c r="C92" s="575">
        <v>43191</v>
      </c>
      <c r="D92" s="542"/>
      <c r="E92" s="549">
        <f>IF($H$86&gt;0,SUM(Daten!$D$12*D92),"0")</f>
        <v>0</v>
      </c>
      <c r="F92" s="533" t="s">
        <v>14</v>
      </c>
      <c r="G92" s="701"/>
      <c r="H92" s="680"/>
      <c r="I92" s="680"/>
      <c r="J92" s="394"/>
      <c r="K92" s="395"/>
      <c r="L92" s="391">
        <f>SUM(J92*Daten!$C$16)</f>
        <v>0</v>
      </c>
      <c r="M92" s="394"/>
      <c r="N92" s="384">
        <f>SUM(M92*Daten!$D$12)</f>
        <v>0</v>
      </c>
      <c r="O92" s="408"/>
      <c r="P92" s="409"/>
      <c r="Q92" s="384">
        <f>SUM(O92*Daten!$D$12)</f>
        <v>0</v>
      </c>
      <c r="R92" s="400"/>
      <c r="S92" s="401"/>
      <c r="T92" s="609"/>
      <c r="U92" s="669"/>
      <c r="V92" s="669"/>
      <c r="W92" s="673"/>
      <c r="X92" s="635"/>
      <c r="Y92" s="635"/>
      <c r="Z92" s="632"/>
      <c r="AA92" s="632"/>
      <c r="AB92" s="629"/>
      <c r="AC92" s="644"/>
      <c r="AD92" s="626"/>
      <c r="AE92" s="626"/>
      <c r="AF92" s="626"/>
      <c r="AG92" s="614"/>
      <c r="AH92" s="617"/>
      <c r="AI92" s="620"/>
      <c r="AJ92" s="620"/>
      <c r="AK92" s="622"/>
      <c r="AL92" s="620"/>
      <c r="AM92" s="8"/>
    </row>
    <row r="93" spans="1:39" ht="15" customHeight="1" thickBot="1" x14ac:dyDescent="0.25">
      <c r="A93" s="627" t="s">
        <v>189</v>
      </c>
      <c r="B93" s="650" t="s">
        <v>29</v>
      </c>
      <c r="C93" s="544">
        <v>43192</v>
      </c>
      <c r="D93" s="570">
        <v>1</v>
      </c>
      <c r="E93" s="550" t="str">
        <f>IF($H$93&gt;0,SUM(Daten!$D$12*D93),"0")</f>
        <v>0</v>
      </c>
      <c r="F93" s="534" t="s">
        <v>15</v>
      </c>
      <c r="G93" s="699">
        <v>1</v>
      </c>
      <c r="H93" s="678"/>
      <c r="I93" s="678"/>
      <c r="J93" s="389"/>
      <c r="K93" s="390"/>
      <c r="L93" s="391">
        <f>SUM(J93*Daten!$C$16)</f>
        <v>0</v>
      </c>
      <c r="M93" s="389"/>
      <c r="N93" s="384">
        <f>SUM(M93*Daten!$D$12)</f>
        <v>0</v>
      </c>
      <c r="O93" s="404"/>
      <c r="P93" s="405"/>
      <c r="Q93" s="384">
        <f>SUM(O93*Daten!$D$12)</f>
        <v>0</v>
      </c>
      <c r="R93" s="402"/>
      <c r="S93" s="396"/>
      <c r="T93" s="607">
        <f>SUM(E93:E99)</f>
        <v>0</v>
      </c>
      <c r="U93" s="667">
        <f>SUM(L93:L99)</f>
        <v>0</v>
      </c>
      <c r="V93" s="667">
        <f>SUM(N93:N99)</f>
        <v>0</v>
      </c>
      <c r="W93" s="674">
        <f>SUM(Q93:Q99)</f>
        <v>0</v>
      </c>
      <c r="X93" s="633">
        <f>SUM(R93:R99)</f>
        <v>0</v>
      </c>
      <c r="Y93" s="633">
        <f>SUM(T93+X93+W93+V93+U93+I93-H93)</f>
        <v>0</v>
      </c>
      <c r="Z93" s="630">
        <f>SUM(Y93:Y120)</f>
        <v>0</v>
      </c>
      <c r="AA93" s="630">
        <f>SUM(I93:I120)</f>
        <v>0</v>
      </c>
      <c r="AB93" s="627" t="s">
        <v>189</v>
      </c>
      <c r="AC93" s="642">
        <v>1</v>
      </c>
      <c r="AD93" s="624">
        <f>SUM(AL58+Y93,Y100,Y107,Y114)</f>
        <v>11.819999999999997</v>
      </c>
      <c r="AE93" s="624">
        <f>SUMIF(AA93,"&gt;0",AD93)</f>
        <v>0</v>
      </c>
      <c r="AF93" s="624">
        <f>SUM(AC93*AE93)</f>
        <v>0</v>
      </c>
      <c r="AG93" s="612">
        <f>SUMIF(AA93,"&gt;0",Daten!$G$5)</f>
        <v>0</v>
      </c>
      <c r="AH93" s="615" t="str">
        <f>IF(AF93&gt;SUM(Daten!$G$5),SUM(Daten!$G$5*1),"0")</f>
        <v>0</v>
      </c>
      <c r="AI93" s="618" t="str">
        <f>IF(AG93&lt;SUM(AF93),SUM(AF93*1),"0")</f>
        <v>0</v>
      </c>
      <c r="AJ93" s="618">
        <f>SUM(AH93-AI93)</f>
        <v>0</v>
      </c>
      <c r="AK93" s="623">
        <v>0</v>
      </c>
      <c r="AL93" s="618">
        <f>SUM(AE93+AJ93+AK93)</f>
        <v>0</v>
      </c>
      <c r="AM93" s="8"/>
    </row>
    <row r="94" spans="1:39" ht="13.5" customHeight="1" thickBot="1" x14ac:dyDescent="0.25">
      <c r="A94" s="628"/>
      <c r="B94" s="651"/>
      <c r="C94" s="385">
        <v>43193</v>
      </c>
      <c r="D94" s="537"/>
      <c r="E94" s="535" t="str">
        <f>IF($H$93&gt;0,SUM(Daten!$D$12*D94),"0")</f>
        <v>0</v>
      </c>
      <c r="F94" s="532" t="s">
        <v>9</v>
      </c>
      <c r="G94" s="700"/>
      <c r="H94" s="679"/>
      <c r="I94" s="679"/>
      <c r="J94" s="392"/>
      <c r="K94" s="393"/>
      <c r="L94" s="391">
        <f>SUM(J94*Daten!$C$16)</f>
        <v>0</v>
      </c>
      <c r="M94" s="392"/>
      <c r="N94" s="384">
        <f>SUM(M94*Daten!$D$12)</f>
        <v>0</v>
      </c>
      <c r="O94" s="406"/>
      <c r="P94" s="407"/>
      <c r="Q94" s="384">
        <f>SUM(O94*Daten!$D$12)</f>
        <v>0</v>
      </c>
      <c r="R94" s="399"/>
      <c r="S94" s="398"/>
      <c r="T94" s="608"/>
      <c r="U94" s="668"/>
      <c r="V94" s="668"/>
      <c r="W94" s="672"/>
      <c r="X94" s="634"/>
      <c r="Y94" s="634"/>
      <c r="Z94" s="631"/>
      <c r="AA94" s="631"/>
      <c r="AB94" s="628"/>
      <c r="AC94" s="643"/>
      <c r="AD94" s="625"/>
      <c r="AE94" s="625"/>
      <c r="AF94" s="625"/>
      <c r="AG94" s="613"/>
      <c r="AH94" s="616"/>
      <c r="AI94" s="619"/>
      <c r="AJ94" s="619"/>
      <c r="AK94" s="621"/>
      <c r="AL94" s="619"/>
      <c r="AM94" s="8"/>
    </row>
    <row r="95" spans="1:39" ht="13.5" customHeight="1" thickBot="1" x14ac:dyDescent="0.25">
      <c r="A95" s="628"/>
      <c r="B95" s="651"/>
      <c r="C95" s="385">
        <v>43194</v>
      </c>
      <c r="D95" s="537"/>
      <c r="E95" s="535" t="str">
        <f>IF($H$93&gt;0,SUM(Daten!$D$12*D95),"0")</f>
        <v>0</v>
      </c>
      <c r="F95" s="532" t="s">
        <v>10</v>
      </c>
      <c r="G95" s="700"/>
      <c r="H95" s="679"/>
      <c r="I95" s="679"/>
      <c r="J95" s="392"/>
      <c r="K95" s="393"/>
      <c r="L95" s="391">
        <f>SUM(J95*Daten!$C$16)</f>
        <v>0</v>
      </c>
      <c r="M95" s="392"/>
      <c r="N95" s="384">
        <f>SUM(M95*Daten!$D$12)</f>
        <v>0</v>
      </c>
      <c r="O95" s="406"/>
      <c r="P95" s="407"/>
      <c r="Q95" s="384">
        <f>SUM(O95*Daten!$D$12)</f>
        <v>0</v>
      </c>
      <c r="R95" s="399"/>
      <c r="S95" s="398"/>
      <c r="T95" s="608"/>
      <c r="U95" s="668"/>
      <c r="V95" s="668"/>
      <c r="W95" s="672"/>
      <c r="X95" s="634"/>
      <c r="Y95" s="634"/>
      <c r="Z95" s="631"/>
      <c r="AA95" s="631"/>
      <c r="AB95" s="628"/>
      <c r="AC95" s="643"/>
      <c r="AD95" s="625"/>
      <c r="AE95" s="625"/>
      <c r="AF95" s="625"/>
      <c r="AG95" s="613"/>
      <c r="AH95" s="616"/>
      <c r="AI95" s="619"/>
      <c r="AJ95" s="619"/>
      <c r="AK95" s="621"/>
      <c r="AL95" s="619"/>
      <c r="AM95" s="8"/>
    </row>
    <row r="96" spans="1:39" ht="13.5" customHeight="1" thickBot="1" x14ac:dyDescent="0.25">
      <c r="A96" s="628"/>
      <c r="B96" s="651"/>
      <c r="C96" s="385">
        <v>43195</v>
      </c>
      <c r="D96" s="537"/>
      <c r="E96" s="535" t="str">
        <f>IF($H$93&gt;0,SUM(Daten!$D$12*D96),"0")</f>
        <v>0</v>
      </c>
      <c r="F96" s="532" t="s">
        <v>11</v>
      </c>
      <c r="G96" s="700"/>
      <c r="H96" s="679"/>
      <c r="I96" s="679"/>
      <c r="J96" s="392"/>
      <c r="K96" s="393"/>
      <c r="L96" s="391">
        <f>SUM(J96*Daten!$C$16)</f>
        <v>0</v>
      </c>
      <c r="M96" s="392"/>
      <c r="N96" s="384">
        <f>SUM(M96*Daten!$D$12)</f>
        <v>0</v>
      </c>
      <c r="O96" s="406"/>
      <c r="P96" s="407"/>
      <c r="Q96" s="384">
        <f>SUM(O96*Daten!$D$12)</f>
        <v>0</v>
      </c>
      <c r="R96" s="399"/>
      <c r="S96" s="398"/>
      <c r="T96" s="608"/>
      <c r="U96" s="668"/>
      <c r="V96" s="668"/>
      <c r="W96" s="672"/>
      <c r="X96" s="634"/>
      <c r="Y96" s="634"/>
      <c r="Z96" s="631"/>
      <c r="AA96" s="631"/>
      <c r="AB96" s="628"/>
      <c r="AC96" s="643"/>
      <c r="AD96" s="625"/>
      <c r="AE96" s="625"/>
      <c r="AF96" s="625"/>
      <c r="AG96" s="613"/>
      <c r="AH96" s="616"/>
      <c r="AI96" s="619"/>
      <c r="AJ96" s="619"/>
      <c r="AK96" s="621"/>
      <c r="AL96" s="619"/>
      <c r="AM96" s="8"/>
    </row>
    <row r="97" spans="1:39" ht="13.5" customHeight="1" thickBot="1" x14ac:dyDescent="0.25">
      <c r="A97" s="628"/>
      <c r="B97" s="651"/>
      <c r="C97" s="385">
        <v>43196</v>
      </c>
      <c r="D97" s="537"/>
      <c r="E97" s="535" t="str">
        <f>IF($H$93&gt;0,SUM(Daten!$D$12*D97),"0")</f>
        <v>0</v>
      </c>
      <c r="F97" s="532" t="s">
        <v>12</v>
      </c>
      <c r="G97" s="700"/>
      <c r="H97" s="679"/>
      <c r="I97" s="679"/>
      <c r="J97" s="392"/>
      <c r="K97" s="393"/>
      <c r="L97" s="391">
        <f>SUM(J97*Daten!$C$16)</f>
        <v>0</v>
      </c>
      <c r="M97" s="392"/>
      <c r="N97" s="384">
        <f>SUM(M97*Daten!$D$12)</f>
        <v>0</v>
      </c>
      <c r="O97" s="406"/>
      <c r="P97" s="407"/>
      <c r="Q97" s="384">
        <f>SUM(O97*Daten!$D$12)</f>
        <v>0</v>
      </c>
      <c r="R97" s="399"/>
      <c r="S97" s="398"/>
      <c r="T97" s="608"/>
      <c r="U97" s="668"/>
      <c r="V97" s="668"/>
      <c r="W97" s="672"/>
      <c r="X97" s="634"/>
      <c r="Y97" s="634"/>
      <c r="Z97" s="631"/>
      <c r="AA97" s="631"/>
      <c r="AB97" s="628"/>
      <c r="AC97" s="643"/>
      <c r="AD97" s="625"/>
      <c r="AE97" s="625"/>
      <c r="AF97" s="625"/>
      <c r="AG97" s="613"/>
      <c r="AH97" s="616"/>
      <c r="AI97" s="619"/>
      <c r="AJ97" s="619"/>
      <c r="AK97" s="621"/>
      <c r="AL97" s="619"/>
      <c r="AM97" s="8"/>
    </row>
    <row r="98" spans="1:39" ht="13.5" customHeight="1" thickBot="1" x14ac:dyDescent="0.25">
      <c r="A98" s="628"/>
      <c r="B98" s="651"/>
      <c r="C98" s="385">
        <v>43197</v>
      </c>
      <c r="D98" s="537"/>
      <c r="E98" s="535" t="str">
        <f>IF($H$93&gt;0,SUM(Daten!$D$12*D98),"0")</f>
        <v>0</v>
      </c>
      <c r="F98" s="532" t="s">
        <v>13</v>
      </c>
      <c r="G98" s="700"/>
      <c r="H98" s="679"/>
      <c r="I98" s="679"/>
      <c r="J98" s="392"/>
      <c r="K98" s="393"/>
      <c r="L98" s="391">
        <f>SUM(J98*Daten!$C$16)</f>
        <v>0</v>
      </c>
      <c r="M98" s="392"/>
      <c r="N98" s="384">
        <f>SUM(M98*Daten!$D$12)</f>
        <v>0</v>
      </c>
      <c r="O98" s="406"/>
      <c r="P98" s="407"/>
      <c r="Q98" s="384">
        <f>SUM(O98*Daten!$D$12)</f>
        <v>0</v>
      </c>
      <c r="R98" s="399"/>
      <c r="S98" s="398"/>
      <c r="T98" s="608"/>
      <c r="U98" s="668"/>
      <c r="V98" s="668"/>
      <c r="W98" s="672"/>
      <c r="X98" s="634"/>
      <c r="Y98" s="634"/>
      <c r="Z98" s="631"/>
      <c r="AA98" s="631"/>
      <c r="AB98" s="628"/>
      <c r="AC98" s="643"/>
      <c r="AD98" s="625"/>
      <c r="AE98" s="625"/>
      <c r="AF98" s="625"/>
      <c r="AG98" s="613"/>
      <c r="AH98" s="616"/>
      <c r="AI98" s="619"/>
      <c r="AJ98" s="619"/>
      <c r="AK98" s="621"/>
      <c r="AL98" s="619"/>
      <c r="AM98" s="8"/>
    </row>
    <row r="99" spans="1:39" ht="13.5" customHeight="1" thickBot="1" x14ac:dyDescent="0.25">
      <c r="A99" s="628"/>
      <c r="B99" s="652"/>
      <c r="C99" s="575">
        <v>43198</v>
      </c>
      <c r="D99" s="377"/>
      <c r="E99" s="549" t="str">
        <f>IF($H$93&gt;0,SUM(Daten!$D$12*D99),"0")</f>
        <v>0</v>
      </c>
      <c r="F99" s="533" t="s">
        <v>14</v>
      </c>
      <c r="G99" s="701"/>
      <c r="H99" s="680"/>
      <c r="I99" s="680"/>
      <c r="J99" s="394"/>
      <c r="K99" s="395"/>
      <c r="L99" s="391">
        <f>SUM(J99*Daten!$C$16)</f>
        <v>0</v>
      </c>
      <c r="M99" s="394"/>
      <c r="N99" s="384">
        <f>SUM(M99*Daten!$D$12)</f>
        <v>0</v>
      </c>
      <c r="O99" s="408"/>
      <c r="P99" s="409"/>
      <c r="Q99" s="384">
        <f>SUM(O99*Daten!$D$12)</f>
        <v>0</v>
      </c>
      <c r="R99" s="400"/>
      <c r="S99" s="401"/>
      <c r="T99" s="609"/>
      <c r="U99" s="669"/>
      <c r="V99" s="669"/>
      <c r="W99" s="673"/>
      <c r="X99" s="635"/>
      <c r="Y99" s="635"/>
      <c r="Z99" s="631"/>
      <c r="AA99" s="631"/>
      <c r="AB99" s="628"/>
      <c r="AC99" s="643"/>
      <c r="AD99" s="625"/>
      <c r="AE99" s="625"/>
      <c r="AF99" s="625"/>
      <c r="AG99" s="613"/>
      <c r="AH99" s="616"/>
      <c r="AI99" s="619"/>
      <c r="AJ99" s="619"/>
      <c r="AK99" s="621"/>
      <c r="AL99" s="619"/>
      <c r="AM99" s="8"/>
    </row>
    <row r="100" spans="1:39" ht="15" customHeight="1" thickBot="1" x14ac:dyDescent="0.25">
      <c r="A100" s="628"/>
      <c r="B100" s="650" t="s">
        <v>30</v>
      </c>
      <c r="C100" s="544">
        <v>43199</v>
      </c>
      <c r="D100" s="536"/>
      <c r="E100" s="550" t="str">
        <f>IF($H$100&gt;0,SUM(Daten!$D$12*D100),"0")</f>
        <v>0</v>
      </c>
      <c r="F100" s="534" t="s">
        <v>15</v>
      </c>
      <c r="G100" s="699">
        <v>1</v>
      </c>
      <c r="H100" s="678"/>
      <c r="I100" s="678"/>
      <c r="J100" s="389"/>
      <c r="K100" s="390"/>
      <c r="L100" s="391">
        <f>SUM(J100*Daten!$C$16)</f>
        <v>0</v>
      </c>
      <c r="M100" s="389"/>
      <c r="N100" s="384">
        <f>SUM(M100*Daten!$D$12)</f>
        <v>0</v>
      </c>
      <c r="O100" s="404"/>
      <c r="P100" s="405"/>
      <c r="Q100" s="384">
        <f>SUM(O100*Daten!$D$12)</f>
        <v>0</v>
      </c>
      <c r="R100" s="402"/>
      <c r="S100" s="396"/>
      <c r="T100" s="607">
        <f>SUM(E100:E106)</f>
        <v>0</v>
      </c>
      <c r="U100" s="667">
        <f>SUM(L100:L106)</f>
        <v>0</v>
      </c>
      <c r="V100" s="667">
        <f>SUM(N100:N106)</f>
        <v>0</v>
      </c>
      <c r="W100" s="674">
        <f>SUM(Q100:Q106)</f>
        <v>0</v>
      </c>
      <c r="X100" s="633">
        <f>SUM(R100:R106)</f>
        <v>0</v>
      </c>
      <c r="Y100" s="633">
        <f>SUM(T100+X100+W100+V100+U100+I100-H100)</f>
        <v>0</v>
      </c>
      <c r="Z100" s="631"/>
      <c r="AA100" s="631"/>
      <c r="AB100" s="628"/>
      <c r="AC100" s="643"/>
      <c r="AD100" s="625"/>
      <c r="AE100" s="625"/>
      <c r="AF100" s="625"/>
      <c r="AG100" s="613"/>
      <c r="AH100" s="616"/>
      <c r="AI100" s="619"/>
      <c r="AJ100" s="619"/>
      <c r="AK100" s="621"/>
      <c r="AL100" s="619"/>
      <c r="AM100" s="8"/>
    </row>
    <row r="101" spans="1:39" ht="13.5" customHeight="1" thickBot="1" x14ac:dyDescent="0.25">
      <c r="A101" s="628"/>
      <c r="B101" s="651"/>
      <c r="C101" s="385">
        <v>43200</v>
      </c>
      <c r="D101" s="537"/>
      <c r="E101" s="535" t="str">
        <f>IF($H$100&gt;0,SUM(Daten!$D$12*D101),"0")</f>
        <v>0</v>
      </c>
      <c r="F101" s="532" t="s">
        <v>9</v>
      </c>
      <c r="G101" s="700"/>
      <c r="H101" s="679"/>
      <c r="I101" s="679"/>
      <c r="J101" s="392"/>
      <c r="K101" s="393"/>
      <c r="L101" s="391">
        <f>SUM(J101*Daten!$C$16)</f>
        <v>0</v>
      </c>
      <c r="M101" s="392"/>
      <c r="N101" s="384">
        <f>SUM(M101*Daten!$D$12)</f>
        <v>0</v>
      </c>
      <c r="O101" s="406"/>
      <c r="P101" s="407"/>
      <c r="Q101" s="384">
        <f>SUM(O101*Daten!$D$12)</f>
        <v>0</v>
      </c>
      <c r="R101" s="399"/>
      <c r="S101" s="398"/>
      <c r="T101" s="608"/>
      <c r="U101" s="668"/>
      <c r="V101" s="668"/>
      <c r="W101" s="672"/>
      <c r="X101" s="634"/>
      <c r="Y101" s="634"/>
      <c r="Z101" s="631"/>
      <c r="AA101" s="631"/>
      <c r="AB101" s="628"/>
      <c r="AC101" s="643"/>
      <c r="AD101" s="625"/>
      <c r="AE101" s="625"/>
      <c r="AF101" s="625"/>
      <c r="AG101" s="613"/>
      <c r="AH101" s="616"/>
      <c r="AI101" s="619"/>
      <c r="AJ101" s="619"/>
      <c r="AK101" s="621"/>
      <c r="AL101" s="619"/>
      <c r="AM101" s="8"/>
    </row>
    <row r="102" spans="1:39" ht="13.5" customHeight="1" thickBot="1" x14ac:dyDescent="0.25">
      <c r="A102" s="628"/>
      <c r="B102" s="651"/>
      <c r="C102" s="385">
        <v>43201</v>
      </c>
      <c r="D102" s="537"/>
      <c r="E102" s="535" t="str">
        <f>IF($H$100&gt;0,SUM(Daten!$D$12*D102),"0")</f>
        <v>0</v>
      </c>
      <c r="F102" s="532" t="s">
        <v>10</v>
      </c>
      <c r="G102" s="700"/>
      <c r="H102" s="679"/>
      <c r="I102" s="679"/>
      <c r="J102" s="392"/>
      <c r="K102" s="393"/>
      <c r="L102" s="391">
        <f>SUM(J102*Daten!$C$16)</f>
        <v>0</v>
      </c>
      <c r="M102" s="392"/>
      <c r="N102" s="384">
        <f>SUM(M102*Daten!$D$12)</f>
        <v>0</v>
      </c>
      <c r="O102" s="406"/>
      <c r="P102" s="407"/>
      <c r="Q102" s="384">
        <f>SUM(O102*Daten!$D$12)</f>
        <v>0</v>
      </c>
      <c r="R102" s="399"/>
      <c r="S102" s="398"/>
      <c r="T102" s="608"/>
      <c r="U102" s="668"/>
      <c r="V102" s="668"/>
      <c r="W102" s="672"/>
      <c r="X102" s="634"/>
      <c r="Y102" s="634"/>
      <c r="Z102" s="631"/>
      <c r="AA102" s="631"/>
      <c r="AB102" s="628"/>
      <c r="AC102" s="643"/>
      <c r="AD102" s="625"/>
      <c r="AE102" s="625"/>
      <c r="AF102" s="625"/>
      <c r="AG102" s="613"/>
      <c r="AH102" s="616"/>
      <c r="AI102" s="619"/>
      <c r="AJ102" s="619"/>
      <c r="AK102" s="621"/>
      <c r="AL102" s="619"/>
      <c r="AM102" s="8"/>
    </row>
    <row r="103" spans="1:39" ht="13.5" customHeight="1" thickBot="1" x14ac:dyDescent="0.25">
      <c r="A103" s="628"/>
      <c r="B103" s="651"/>
      <c r="C103" s="385">
        <v>43202</v>
      </c>
      <c r="D103" s="537"/>
      <c r="E103" s="535" t="str">
        <f>IF($H$100&gt;0,SUM(Daten!$D$12*D103),"0")</f>
        <v>0</v>
      </c>
      <c r="F103" s="532" t="s">
        <v>11</v>
      </c>
      <c r="G103" s="700"/>
      <c r="H103" s="679"/>
      <c r="I103" s="679"/>
      <c r="J103" s="392"/>
      <c r="K103" s="393"/>
      <c r="L103" s="391">
        <f>SUM(J103*Daten!$C$16)</f>
        <v>0</v>
      </c>
      <c r="M103" s="392"/>
      <c r="N103" s="384">
        <f>SUM(M103*Daten!$D$12)</f>
        <v>0</v>
      </c>
      <c r="O103" s="406"/>
      <c r="P103" s="407"/>
      <c r="Q103" s="384">
        <f>SUM(O103*Daten!$D$12)</f>
        <v>0</v>
      </c>
      <c r="R103" s="399"/>
      <c r="S103" s="398"/>
      <c r="T103" s="608"/>
      <c r="U103" s="668"/>
      <c r="V103" s="668"/>
      <c r="W103" s="672"/>
      <c r="X103" s="634"/>
      <c r="Y103" s="634"/>
      <c r="Z103" s="631"/>
      <c r="AA103" s="631"/>
      <c r="AB103" s="628"/>
      <c r="AC103" s="643"/>
      <c r="AD103" s="625"/>
      <c r="AE103" s="625"/>
      <c r="AF103" s="625"/>
      <c r="AG103" s="613"/>
      <c r="AH103" s="616"/>
      <c r="AI103" s="619"/>
      <c r="AJ103" s="619"/>
      <c r="AK103" s="621"/>
      <c r="AL103" s="619"/>
      <c r="AM103" s="8"/>
    </row>
    <row r="104" spans="1:39" ht="13.5" customHeight="1" thickBot="1" x14ac:dyDescent="0.25">
      <c r="A104" s="628"/>
      <c r="B104" s="651"/>
      <c r="C104" s="385">
        <v>43203</v>
      </c>
      <c r="D104" s="537"/>
      <c r="E104" s="535" t="str">
        <f>IF($H$100&gt;0,SUM(Daten!$D$12*D104),"0")</f>
        <v>0</v>
      </c>
      <c r="F104" s="532" t="s">
        <v>12</v>
      </c>
      <c r="G104" s="700"/>
      <c r="H104" s="679"/>
      <c r="I104" s="679"/>
      <c r="J104" s="392"/>
      <c r="K104" s="393"/>
      <c r="L104" s="391">
        <f>SUM(J104*Daten!$C$16)</f>
        <v>0</v>
      </c>
      <c r="M104" s="392"/>
      <c r="N104" s="384">
        <f>SUM(M104*Daten!$D$12)</f>
        <v>0</v>
      </c>
      <c r="O104" s="406"/>
      <c r="P104" s="407"/>
      <c r="Q104" s="384">
        <f>SUM(O104*Daten!$D$12)</f>
        <v>0</v>
      </c>
      <c r="R104" s="399"/>
      <c r="S104" s="398"/>
      <c r="T104" s="608"/>
      <c r="U104" s="668"/>
      <c r="V104" s="668"/>
      <c r="W104" s="672"/>
      <c r="X104" s="634"/>
      <c r="Y104" s="634"/>
      <c r="Z104" s="631"/>
      <c r="AA104" s="631"/>
      <c r="AB104" s="628"/>
      <c r="AC104" s="643"/>
      <c r="AD104" s="625"/>
      <c r="AE104" s="625"/>
      <c r="AF104" s="625"/>
      <c r="AG104" s="613"/>
      <c r="AH104" s="616"/>
      <c r="AI104" s="619"/>
      <c r="AJ104" s="619"/>
      <c r="AK104" s="621"/>
      <c r="AL104" s="619"/>
      <c r="AM104" s="8"/>
    </row>
    <row r="105" spans="1:39" ht="13.5" customHeight="1" thickBot="1" x14ac:dyDescent="0.25">
      <c r="A105" s="628"/>
      <c r="B105" s="651"/>
      <c r="C105" s="385">
        <v>43204</v>
      </c>
      <c r="D105" s="537"/>
      <c r="E105" s="535" t="str">
        <f>IF($H$100&gt;0,SUM(Daten!$D$12*D105),"0")</f>
        <v>0</v>
      </c>
      <c r="F105" s="532" t="s">
        <v>13</v>
      </c>
      <c r="G105" s="700"/>
      <c r="H105" s="679"/>
      <c r="I105" s="679"/>
      <c r="J105" s="392"/>
      <c r="K105" s="393"/>
      <c r="L105" s="391">
        <f>SUM(J105*Daten!$C$16)</f>
        <v>0</v>
      </c>
      <c r="M105" s="392"/>
      <c r="N105" s="384">
        <f>SUM(M105*Daten!$D$12)</f>
        <v>0</v>
      </c>
      <c r="O105" s="406"/>
      <c r="P105" s="407"/>
      <c r="Q105" s="384">
        <f>SUM(O105*Daten!$D$12)</f>
        <v>0</v>
      </c>
      <c r="R105" s="399"/>
      <c r="S105" s="398"/>
      <c r="T105" s="608"/>
      <c r="U105" s="668"/>
      <c r="V105" s="668"/>
      <c r="W105" s="672"/>
      <c r="X105" s="634"/>
      <c r="Y105" s="634"/>
      <c r="Z105" s="631"/>
      <c r="AA105" s="631"/>
      <c r="AB105" s="628"/>
      <c r="AC105" s="643"/>
      <c r="AD105" s="625"/>
      <c r="AE105" s="625"/>
      <c r="AF105" s="625"/>
      <c r="AG105" s="613"/>
      <c r="AH105" s="616"/>
      <c r="AI105" s="619"/>
      <c r="AJ105" s="619"/>
      <c r="AK105" s="621"/>
      <c r="AL105" s="619"/>
      <c r="AM105" s="8"/>
    </row>
    <row r="106" spans="1:39" ht="13.5" customHeight="1" thickBot="1" x14ac:dyDescent="0.25">
      <c r="A106" s="628"/>
      <c r="B106" s="652"/>
      <c r="C106" s="575">
        <v>43205</v>
      </c>
      <c r="D106" s="537"/>
      <c r="E106" s="549" t="str">
        <f>IF($H$100&gt;0,SUM(Daten!$D$12*D106),"0")</f>
        <v>0</v>
      </c>
      <c r="F106" s="533" t="s">
        <v>14</v>
      </c>
      <c r="G106" s="701"/>
      <c r="H106" s="680"/>
      <c r="I106" s="680"/>
      <c r="J106" s="394"/>
      <c r="K106" s="395"/>
      <c r="L106" s="391">
        <f>SUM(J106*Daten!$C$16)</f>
        <v>0</v>
      </c>
      <c r="M106" s="394"/>
      <c r="N106" s="384">
        <f>SUM(M106*Daten!$D$12)</f>
        <v>0</v>
      </c>
      <c r="O106" s="408"/>
      <c r="P106" s="409"/>
      <c r="Q106" s="384">
        <f>SUM(O106*Daten!$D$12)</f>
        <v>0</v>
      </c>
      <c r="R106" s="400"/>
      <c r="S106" s="401"/>
      <c r="T106" s="609"/>
      <c r="U106" s="669"/>
      <c r="V106" s="669"/>
      <c r="W106" s="673"/>
      <c r="X106" s="635"/>
      <c r="Y106" s="635"/>
      <c r="Z106" s="631"/>
      <c r="AA106" s="631"/>
      <c r="AB106" s="628"/>
      <c r="AC106" s="643"/>
      <c r="AD106" s="625"/>
      <c r="AE106" s="625"/>
      <c r="AF106" s="625"/>
      <c r="AG106" s="613"/>
      <c r="AH106" s="616"/>
      <c r="AI106" s="619"/>
      <c r="AJ106" s="619"/>
      <c r="AK106" s="621"/>
      <c r="AL106" s="619"/>
      <c r="AM106" s="8"/>
    </row>
    <row r="107" spans="1:39" ht="15" customHeight="1" thickBot="1" x14ac:dyDescent="0.25">
      <c r="A107" s="628"/>
      <c r="B107" s="650" t="s">
        <v>31</v>
      </c>
      <c r="C107" s="544">
        <v>43206</v>
      </c>
      <c r="D107" s="537"/>
      <c r="E107" s="550" t="str">
        <f>IF($H$107&gt;0,SUM(Daten!$D$12*D107),"0")</f>
        <v>0</v>
      </c>
      <c r="F107" s="534" t="s">
        <v>15</v>
      </c>
      <c r="G107" s="699">
        <v>1</v>
      </c>
      <c r="H107" s="678"/>
      <c r="I107" s="678"/>
      <c r="J107" s="389"/>
      <c r="K107" s="390"/>
      <c r="L107" s="391">
        <f>SUM(J107*Daten!$C$16)</f>
        <v>0</v>
      </c>
      <c r="M107" s="389"/>
      <c r="N107" s="384">
        <f>SUM(M107*Daten!$D$12)</f>
        <v>0</v>
      </c>
      <c r="O107" s="404"/>
      <c r="P107" s="405"/>
      <c r="Q107" s="384">
        <f>SUM(O107*Daten!$D$12)</f>
        <v>0</v>
      </c>
      <c r="R107" s="402"/>
      <c r="S107" s="396"/>
      <c r="T107" s="607">
        <f>SUM(E107:E113)</f>
        <v>0</v>
      </c>
      <c r="U107" s="667">
        <f>SUM(L107:L113)</f>
        <v>0</v>
      </c>
      <c r="V107" s="667">
        <f>SUM(N107:N113)</f>
        <v>0</v>
      </c>
      <c r="W107" s="674">
        <f>SUM(Q107:Q113)</f>
        <v>0</v>
      </c>
      <c r="X107" s="633">
        <f>SUM(R107:R113)</f>
        <v>0</v>
      </c>
      <c r="Y107" s="633">
        <f>SUM(T107+X107+W107+V107+U107+I107-H107)</f>
        <v>0</v>
      </c>
      <c r="Z107" s="631"/>
      <c r="AA107" s="631"/>
      <c r="AB107" s="628"/>
      <c r="AC107" s="643"/>
      <c r="AD107" s="625"/>
      <c r="AE107" s="625"/>
      <c r="AF107" s="625"/>
      <c r="AG107" s="613"/>
      <c r="AH107" s="616"/>
      <c r="AI107" s="619"/>
      <c r="AJ107" s="619"/>
      <c r="AK107" s="621"/>
      <c r="AL107" s="619"/>
      <c r="AM107" s="8"/>
    </row>
    <row r="108" spans="1:39" ht="13.5" customHeight="1" thickBot="1" x14ac:dyDescent="0.25">
      <c r="A108" s="628"/>
      <c r="B108" s="651"/>
      <c r="C108" s="385">
        <v>43207</v>
      </c>
      <c r="D108" s="537"/>
      <c r="E108" s="535" t="str">
        <f>IF($H$107&gt;0,SUM(Daten!$D$12*D108),"0")</f>
        <v>0</v>
      </c>
      <c r="F108" s="532" t="s">
        <v>9</v>
      </c>
      <c r="G108" s="700"/>
      <c r="H108" s="679"/>
      <c r="I108" s="679"/>
      <c r="J108" s="392"/>
      <c r="K108" s="393"/>
      <c r="L108" s="391">
        <f>SUM(J108*Daten!$C$16)</f>
        <v>0</v>
      </c>
      <c r="M108" s="392"/>
      <c r="N108" s="384">
        <f>SUM(M108*Daten!$D$12)</f>
        <v>0</v>
      </c>
      <c r="O108" s="406"/>
      <c r="P108" s="407"/>
      <c r="Q108" s="384">
        <f>SUM(O108*Daten!$D$12)</f>
        <v>0</v>
      </c>
      <c r="R108" s="399"/>
      <c r="S108" s="398"/>
      <c r="T108" s="608"/>
      <c r="U108" s="668"/>
      <c r="V108" s="668"/>
      <c r="W108" s="672"/>
      <c r="X108" s="634"/>
      <c r="Y108" s="634"/>
      <c r="Z108" s="631"/>
      <c r="AA108" s="631"/>
      <c r="AB108" s="628"/>
      <c r="AC108" s="643"/>
      <c r="AD108" s="625"/>
      <c r="AE108" s="625"/>
      <c r="AF108" s="625"/>
      <c r="AG108" s="613"/>
      <c r="AH108" s="616"/>
      <c r="AI108" s="619"/>
      <c r="AJ108" s="619"/>
      <c r="AK108" s="621"/>
      <c r="AL108" s="619"/>
      <c r="AM108" s="8"/>
    </row>
    <row r="109" spans="1:39" ht="13.5" customHeight="1" thickBot="1" x14ac:dyDescent="0.25">
      <c r="A109" s="628"/>
      <c r="B109" s="651"/>
      <c r="C109" s="385">
        <v>43208</v>
      </c>
      <c r="D109" s="537"/>
      <c r="E109" s="535" t="str">
        <f>IF($H$107&gt;0,SUM(Daten!$D$12*D109),"0")</f>
        <v>0</v>
      </c>
      <c r="F109" s="532" t="s">
        <v>10</v>
      </c>
      <c r="G109" s="700"/>
      <c r="H109" s="679"/>
      <c r="I109" s="679"/>
      <c r="J109" s="392"/>
      <c r="K109" s="393"/>
      <c r="L109" s="391">
        <f>SUM(J109*Daten!$C$16)</f>
        <v>0</v>
      </c>
      <c r="M109" s="392"/>
      <c r="N109" s="384">
        <f>SUM(M109*Daten!$D$12)</f>
        <v>0</v>
      </c>
      <c r="O109" s="406"/>
      <c r="P109" s="407"/>
      <c r="Q109" s="384">
        <f>SUM(O109*Daten!$D$12)</f>
        <v>0</v>
      </c>
      <c r="R109" s="399"/>
      <c r="S109" s="398"/>
      <c r="T109" s="608"/>
      <c r="U109" s="668"/>
      <c r="V109" s="668"/>
      <c r="W109" s="672"/>
      <c r="X109" s="634"/>
      <c r="Y109" s="634"/>
      <c r="Z109" s="631"/>
      <c r="AA109" s="631"/>
      <c r="AB109" s="628"/>
      <c r="AC109" s="643"/>
      <c r="AD109" s="625"/>
      <c r="AE109" s="625"/>
      <c r="AF109" s="625"/>
      <c r="AG109" s="613"/>
      <c r="AH109" s="616"/>
      <c r="AI109" s="619"/>
      <c r="AJ109" s="619"/>
      <c r="AK109" s="621"/>
      <c r="AL109" s="619"/>
      <c r="AM109" s="8"/>
    </row>
    <row r="110" spans="1:39" ht="13.5" customHeight="1" thickBot="1" x14ac:dyDescent="0.25">
      <c r="A110" s="628"/>
      <c r="B110" s="651"/>
      <c r="C110" s="385">
        <v>43209</v>
      </c>
      <c r="D110" s="537"/>
      <c r="E110" s="535" t="str">
        <f>IF($H$107&gt;0,SUM(Daten!$D$12*D110),"0")</f>
        <v>0</v>
      </c>
      <c r="F110" s="532" t="s">
        <v>11</v>
      </c>
      <c r="G110" s="700"/>
      <c r="H110" s="679"/>
      <c r="I110" s="679"/>
      <c r="J110" s="392"/>
      <c r="K110" s="393"/>
      <c r="L110" s="391">
        <f>SUM(J110*Daten!$C$16)</f>
        <v>0</v>
      </c>
      <c r="M110" s="392"/>
      <c r="N110" s="384">
        <f>SUM(M110*Daten!$D$12)</f>
        <v>0</v>
      </c>
      <c r="O110" s="406"/>
      <c r="P110" s="407"/>
      <c r="Q110" s="384">
        <f>SUM(O110*Daten!$D$12)</f>
        <v>0</v>
      </c>
      <c r="R110" s="399"/>
      <c r="S110" s="398"/>
      <c r="T110" s="608"/>
      <c r="U110" s="668"/>
      <c r="V110" s="668"/>
      <c r="W110" s="672"/>
      <c r="X110" s="634"/>
      <c r="Y110" s="634"/>
      <c r="Z110" s="631"/>
      <c r="AA110" s="631"/>
      <c r="AB110" s="628"/>
      <c r="AC110" s="643"/>
      <c r="AD110" s="625"/>
      <c r="AE110" s="625"/>
      <c r="AF110" s="625"/>
      <c r="AG110" s="613"/>
      <c r="AH110" s="616"/>
      <c r="AI110" s="619"/>
      <c r="AJ110" s="619"/>
      <c r="AK110" s="621"/>
      <c r="AL110" s="619"/>
      <c r="AM110" s="8"/>
    </row>
    <row r="111" spans="1:39" ht="13.5" customHeight="1" thickBot="1" x14ac:dyDescent="0.25">
      <c r="A111" s="628"/>
      <c r="B111" s="651"/>
      <c r="C111" s="385">
        <v>43210</v>
      </c>
      <c r="D111" s="537"/>
      <c r="E111" s="535" t="str">
        <f>IF($H$107&gt;0,SUM(Daten!$D$12*D111),"0")</f>
        <v>0</v>
      </c>
      <c r="F111" s="532" t="s">
        <v>12</v>
      </c>
      <c r="G111" s="700"/>
      <c r="H111" s="679"/>
      <c r="I111" s="679"/>
      <c r="J111" s="392"/>
      <c r="K111" s="393"/>
      <c r="L111" s="391">
        <f>SUM(J111*Daten!$C$16)</f>
        <v>0</v>
      </c>
      <c r="M111" s="392"/>
      <c r="N111" s="384">
        <f>SUM(M111*Daten!$D$12)</f>
        <v>0</v>
      </c>
      <c r="O111" s="406"/>
      <c r="P111" s="407"/>
      <c r="Q111" s="384">
        <f>SUM(O111*Daten!$D$12)</f>
        <v>0</v>
      </c>
      <c r="R111" s="399"/>
      <c r="S111" s="398"/>
      <c r="T111" s="608"/>
      <c r="U111" s="668"/>
      <c r="V111" s="668"/>
      <c r="W111" s="672"/>
      <c r="X111" s="634"/>
      <c r="Y111" s="634"/>
      <c r="Z111" s="631"/>
      <c r="AA111" s="631"/>
      <c r="AB111" s="628"/>
      <c r="AC111" s="643"/>
      <c r="AD111" s="625"/>
      <c r="AE111" s="625"/>
      <c r="AF111" s="625"/>
      <c r="AG111" s="613"/>
      <c r="AH111" s="616"/>
      <c r="AI111" s="619"/>
      <c r="AJ111" s="619"/>
      <c r="AK111" s="621"/>
      <c r="AL111" s="619"/>
      <c r="AM111" s="8"/>
    </row>
    <row r="112" spans="1:39" ht="13.5" customHeight="1" thickBot="1" x14ac:dyDescent="0.25">
      <c r="A112" s="628"/>
      <c r="B112" s="651"/>
      <c r="C112" s="385">
        <v>43211</v>
      </c>
      <c r="D112" s="537"/>
      <c r="E112" s="535" t="str">
        <f>IF($H$107&gt;0,SUM(Daten!$D$12*D112),"0")</f>
        <v>0</v>
      </c>
      <c r="F112" s="532" t="s">
        <v>13</v>
      </c>
      <c r="G112" s="700"/>
      <c r="H112" s="679"/>
      <c r="I112" s="679"/>
      <c r="J112" s="392"/>
      <c r="K112" s="393"/>
      <c r="L112" s="391">
        <f>SUM(J112*Daten!$C$16)</f>
        <v>0</v>
      </c>
      <c r="M112" s="392"/>
      <c r="N112" s="384">
        <f>SUM(M112*Daten!$D$12)</f>
        <v>0</v>
      </c>
      <c r="O112" s="406"/>
      <c r="P112" s="407"/>
      <c r="Q112" s="384">
        <f>SUM(O112*Daten!$D$12)</f>
        <v>0</v>
      </c>
      <c r="R112" s="399"/>
      <c r="S112" s="398"/>
      <c r="T112" s="608"/>
      <c r="U112" s="668"/>
      <c r="V112" s="668"/>
      <c r="W112" s="672"/>
      <c r="X112" s="634"/>
      <c r="Y112" s="634"/>
      <c r="Z112" s="631"/>
      <c r="AA112" s="631"/>
      <c r="AB112" s="628"/>
      <c r="AC112" s="643"/>
      <c r="AD112" s="625"/>
      <c r="AE112" s="625"/>
      <c r="AF112" s="625"/>
      <c r="AG112" s="613"/>
      <c r="AH112" s="616"/>
      <c r="AI112" s="619"/>
      <c r="AJ112" s="619"/>
      <c r="AK112" s="621"/>
      <c r="AL112" s="619"/>
      <c r="AM112" s="8"/>
    </row>
    <row r="113" spans="1:39" ht="13.5" customHeight="1" thickBot="1" x14ac:dyDescent="0.25">
      <c r="A113" s="628"/>
      <c r="B113" s="652"/>
      <c r="C113" s="575">
        <v>43212</v>
      </c>
      <c r="D113" s="377"/>
      <c r="E113" s="549" t="str">
        <f>IF($H$107&gt;0,SUM(Daten!$D$12*D113),"0")</f>
        <v>0</v>
      </c>
      <c r="F113" s="533" t="s">
        <v>14</v>
      </c>
      <c r="G113" s="701"/>
      <c r="H113" s="680"/>
      <c r="I113" s="680"/>
      <c r="J113" s="394"/>
      <c r="K113" s="395"/>
      <c r="L113" s="391">
        <f>SUM(J113*Daten!$C$16)</f>
        <v>0</v>
      </c>
      <c r="M113" s="394"/>
      <c r="N113" s="384">
        <f>SUM(M113*Daten!$D$12)</f>
        <v>0</v>
      </c>
      <c r="O113" s="408"/>
      <c r="P113" s="409"/>
      <c r="Q113" s="384">
        <f>SUM(O113*Daten!$D$12)</f>
        <v>0</v>
      </c>
      <c r="R113" s="400"/>
      <c r="S113" s="401"/>
      <c r="T113" s="609"/>
      <c r="U113" s="669"/>
      <c r="V113" s="669"/>
      <c r="W113" s="673"/>
      <c r="X113" s="635"/>
      <c r="Y113" s="635"/>
      <c r="Z113" s="631"/>
      <c r="AA113" s="631"/>
      <c r="AB113" s="628"/>
      <c r="AC113" s="643"/>
      <c r="AD113" s="625"/>
      <c r="AE113" s="625"/>
      <c r="AF113" s="625"/>
      <c r="AG113" s="613"/>
      <c r="AH113" s="616"/>
      <c r="AI113" s="619"/>
      <c r="AJ113" s="619"/>
      <c r="AK113" s="621"/>
      <c r="AL113" s="619"/>
      <c r="AM113" s="8"/>
    </row>
    <row r="114" spans="1:39" ht="15" customHeight="1" thickBot="1" x14ac:dyDescent="0.25">
      <c r="A114" s="628"/>
      <c r="B114" s="650" t="s">
        <v>32</v>
      </c>
      <c r="C114" s="544">
        <v>43213</v>
      </c>
      <c r="D114" s="536"/>
      <c r="E114" s="550" t="str">
        <f>IF($H$114&gt;0,SUM(Daten!$D$12*D114),"0")</f>
        <v>0</v>
      </c>
      <c r="F114" s="534" t="s">
        <v>15</v>
      </c>
      <c r="G114" s="698">
        <v>1</v>
      </c>
      <c r="H114" s="678"/>
      <c r="I114" s="678"/>
      <c r="J114" s="389"/>
      <c r="K114" s="390"/>
      <c r="L114" s="391">
        <f>SUM(J114*Daten!$C$16)</f>
        <v>0</v>
      </c>
      <c r="M114" s="389"/>
      <c r="N114" s="384">
        <f>SUM(M114*Daten!$D$12)</f>
        <v>0</v>
      </c>
      <c r="O114" s="404"/>
      <c r="P114" s="405"/>
      <c r="Q114" s="384">
        <f>SUM(O114*Daten!$D$12)</f>
        <v>0</v>
      </c>
      <c r="R114" s="402"/>
      <c r="S114" s="396"/>
      <c r="T114" s="607">
        <f>SUM(E114:E120)</f>
        <v>0</v>
      </c>
      <c r="U114" s="667">
        <f>SUM(L114:L120)</f>
        <v>0</v>
      </c>
      <c r="V114" s="667">
        <f>SUM(N114:N120)</f>
        <v>0</v>
      </c>
      <c r="W114" s="674">
        <f>SUM(Q114:Q120)</f>
        <v>0</v>
      </c>
      <c r="X114" s="633">
        <f>SUM(R114:R120)</f>
        <v>0</v>
      </c>
      <c r="Y114" s="633">
        <f>SUM(T114+X114+W114+V114+U114+I114-H114)</f>
        <v>0</v>
      </c>
      <c r="Z114" s="631"/>
      <c r="AA114" s="631"/>
      <c r="AB114" s="628"/>
      <c r="AC114" s="643"/>
      <c r="AD114" s="625"/>
      <c r="AE114" s="625"/>
      <c r="AF114" s="625"/>
      <c r="AG114" s="613"/>
      <c r="AH114" s="616"/>
      <c r="AI114" s="619"/>
      <c r="AJ114" s="619"/>
      <c r="AK114" s="621"/>
      <c r="AL114" s="619"/>
      <c r="AM114" s="8"/>
    </row>
    <row r="115" spans="1:39" ht="13.5" customHeight="1" thickBot="1" x14ac:dyDescent="0.25">
      <c r="A115" s="628"/>
      <c r="B115" s="651"/>
      <c r="C115" s="385">
        <v>43214</v>
      </c>
      <c r="D115" s="537"/>
      <c r="E115" s="535" t="str">
        <f>IF($H$114&gt;0,SUM(Daten!$D$12*D115),"0")</f>
        <v>0</v>
      </c>
      <c r="F115" s="532" t="s">
        <v>9</v>
      </c>
      <c r="G115" s="696"/>
      <c r="H115" s="679"/>
      <c r="I115" s="679"/>
      <c r="J115" s="392"/>
      <c r="K115" s="393"/>
      <c r="L115" s="391">
        <f>SUM(J115*Daten!$C$16)</f>
        <v>0</v>
      </c>
      <c r="M115" s="392"/>
      <c r="N115" s="384">
        <f>SUM(M115*Daten!$D$12)</f>
        <v>0</v>
      </c>
      <c r="O115" s="406"/>
      <c r="P115" s="407"/>
      <c r="Q115" s="384">
        <f>SUM(O115*Daten!$D$12)</f>
        <v>0</v>
      </c>
      <c r="R115" s="399"/>
      <c r="S115" s="398"/>
      <c r="T115" s="608"/>
      <c r="U115" s="668"/>
      <c r="V115" s="668"/>
      <c r="W115" s="672"/>
      <c r="X115" s="634"/>
      <c r="Y115" s="634"/>
      <c r="Z115" s="631"/>
      <c r="AA115" s="631"/>
      <c r="AB115" s="628"/>
      <c r="AC115" s="643"/>
      <c r="AD115" s="625"/>
      <c r="AE115" s="625"/>
      <c r="AF115" s="625"/>
      <c r="AG115" s="613"/>
      <c r="AH115" s="616"/>
      <c r="AI115" s="619"/>
      <c r="AJ115" s="619"/>
      <c r="AK115" s="621"/>
      <c r="AL115" s="619"/>
      <c r="AM115" s="8"/>
    </row>
    <row r="116" spans="1:39" ht="13.5" customHeight="1" thickBot="1" x14ac:dyDescent="0.25">
      <c r="A116" s="628"/>
      <c r="B116" s="651"/>
      <c r="C116" s="385">
        <v>43215</v>
      </c>
      <c r="D116" s="537"/>
      <c r="E116" s="535" t="str">
        <f>IF($H$114&gt;0,SUM(Daten!$D$12*D116),"0")</f>
        <v>0</v>
      </c>
      <c r="F116" s="532" t="s">
        <v>10</v>
      </c>
      <c r="G116" s="696"/>
      <c r="H116" s="679"/>
      <c r="I116" s="679"/>
      <c r="J116" s="392"/>
      <c r="K116" s="393"/>
      <c r="L116" s="391">
        <f>SUM(J116*Daten!$C$16)</f>
        <v>0</v>
      </c>
      <c r="M116" s="392"/>
      <c r="N116" s="384">
        <f>SUM(M116*Daten!$D$12)</f>
        <v>0</v>
      </c>
      <c r="O116" s="406"/>
      <c r="P116" s="407"/>
      <c r="Q116" s="384">
        <f>SUM(O116*Daten!$D$12)</f>
        <v>0</v>
      </c>
      <c r="R116" s="399"/>
      <c r="S116" s="398"/>
      <c r="T116" s="608"/>
      <c r="U116" s="668"/>
      <c r="V116" s="668"/>
      <c r="W116" s="672"/>
      <c r="X116" s="634"/>
      <c r="Y116" s="634"/>
      <c r="Z116" s="631"/>
      <c r="AA116" s="631"/>
      <c r="AB116" s="628"/>
      <c r="AC116" s="643"/>
      <c r="AD116" s="625"/>
      <c r="AE116" s="625"/>
      <c r="AF116" s="625"/>
      <c r="AG116" s="613"/>
      <c r="AH116" s="616"/>
      <c r="AI116" s="619"/>
      <c r="AJ116" s="619"/>
      <c r="AK116" s="621"/>
      <c r="AL116" s="619"/>
      <c r="AM116" s="8"/>
    </row>
    <row r="117" spans="1:39" ht="13.5" customHeight="1" thickBot="1" x14ac:dyDescent="0.25">
      <c r="A117" s="628"/>
      <c r="B117" s="651"/>
      <c r="C117" s="385">
        <v>43216</v>
      </c>
      <c r="D117" s="537"/>
      <c r="E117" s="535" t="str">
        <f>IF($H$114&gt;0,SUM(Daten!$D$12*D117),"0")</f>
        <v>0</v>
      </c>
      <c r="F117" s="532" t="s">
        <v>11</v>
      </c>
      <c r="G117" s="696"/>
      <c r="H117" s="679"/>
      <c r="I117" s="679"/>
      <c r="J117" s="392"/>
      <c r="K117" s="393"/>
      <c r="L117" s="391">
        <f>SUM(J117*Daten!$C$16)</f>
        <v>0</v>
      </c>
      <c r="M117" s="392"/>
      <c r="N117" s="384">
        <f>SUM(M117*Daten!$D$12)</f>
        <v>0</v>
      </c>
      <c r="O117" s="406"/>
      <c r="P117" s="407"/>
      <c r="Q117" s="384">
        <f>SUM(O117*Daten!$D$12)</f>
        <v>0</v>
      </c>
      <c r="R117" s="399"/>
      <c r="S117" s="398"/>
      <c r="T117" s="608"/>
      <c r="U117" s="668"/>
      <c r="V117" s="668"/>
      <c r="W117" s="672"/>
      <c r="X117" s="634"/>
      <c r="Y117" s="634"/>
      <c r="Z117" s="631"/>
      <c r="AA117" s="631"/>
      <c r="AB117" s="628"/>
      <c r="AC117" s="643"/>
      <c r="AD117" s="625"/>
      <c r="AE117" s="625"/>
      <c r="AF117" s="625"/>
      <c r="AG117" s="613"/>
      <c r="AH117" s="616"/>
      <c r="AI117" s="619"/>
      <c r="AJ117" s="619"/>
      <c r="AK117" s="621"/>
      <c r="AL117" s="619"/>
      <c r="AM117" s="8"/>
    </row>
    <row r="118" spans="1:39" ht="13.5" customHeight="1" thickBot="1" x14ac:dyDescent="0.25">
      <c r="A118" s="628"/>
      <c r="B118" s="651"/>
      <c r="C118" s="385">
        <v>43217</v>
      </c>
      <c r="D118" s="537"/>
      <c r="E118" s="535" t="str">
        <f>IF($H$114&gt;0,SUM(Daten!$D$12*D118),"0")</f>
        <v>0</v>
      </c>
      <c r="F118" s="532" t="s">
        <v>12</v>
      </c>
      <c r="G118" s="696"/>
      <c r="H118" s="679"/>
      <c r="I118" s="679"/>
      <c r="J118" s="392"/>
      <c r="K118" s="393"/>
      <c r="L118" s="391">
        <f>SUM(J118*Daten!$C$16)</f>
        <v>0</v>
      </c>
      <c r="M118" s="392"/>
      <c r="N118" s="384">
        <f>SUM(M118*Daten!$D$12)</f>
        <v>0</v>
      </c>
      <c r="O118" s="406"/>
      <c r="P118" s="407"/>
      <c r="Q118" s="384">
        <f>SUM(O118*Daten!$D$12)</f>
        <v>0</v>
      </c>
      <c r="R118" s="399"/>
      <c r="S118" s="398"/>
      <c r="T118" s="608"/>
      <c r="U118" s="668"/>
      <c r="V118" s="668"/>
      <c r="W118" s="672"/>
      <c r="X118" s="634"/>
      <c r="Y118" s="634"/>
      <c r="Z118" s="631"/>
      <c r="AA118" s="631"/>
      <c r="AB118" s="628"/>
      <c r="AC118" s="643"/>
      <c r="AD118" s="625"/>
      <c r="AE118" s="625"/>
      <c r="AF118" s="625"/>
      <c r="AG118" s="613"/>
      <c r="AH118" s="616"/>
      <c r="AI118" s="619"/>
      <c r="AJ118" s="619"/>
      <c r="AK118" s="621"/>
      <c r="AL118" s="619"/>
      <c r="AM118" s="8"/>
    </row>
    <row r="119" spans="1:39" ht="13.5" customHeight="1" thickBot="1" x14ac:dyDescent="0.25">
      <c r="A119" s="628"/>
      <c r="B119" s="651"/>
      <c r="C119" s="385">
        <v>43218</v>
      </c>
      <c r="D119" s="537"/>
      <c r="E119" s="535" t="str">
        <f>IF($H$114&gt;0,SUM(Daten!$D$12*D119),"0")</f>
        <v>0</v>
      </c>
      <c r="F119" s="532" t="s">
        <v>13</v>
      </c>
      <c r="G119" s="696"/>
      <c r="H119" s="679"/>
      <c r="I119" s="679"/>
      <c r="J119" s="392"/>
      <c r="K119" s="393"/>
      <c r="L119" s="391">
        <f>SUM(J119*Daten!$C$16)</f>
        <v>0</v>
      </c>
      <c r="M119" s="392"/>
      <c r="N119" s="384">
        <f>SUM(M119*Daten!$D$12)</f>
        <v>0</v>
      </c>
      <c r="O119" s="406"/>
      <c r="P119" s="407"/>
      <c r="Q119" s="384">
        <f>SUM(O119*Daten!$D$12)</f>
        <v>0</v>
      </c>
      <c r="R119" s="399"/>
      <c r="S119" s="398"/>
      <c r="T119" s="608"/>
      <c r="U119" s="668"/>
      <c r="V119" s="668"/>
      <c r="W119" s="672"/>
      <c r="X119" s="634"/>
      <c r="Y119" s="634"/>
      <c r="Z119" s="631"/>
      <c r="AA119" s="631"/>
      <c r="AB119" s="628"/>
      <c r="AC119" s="643"/>
      <c r="AD119" s="625"/>
      <c r="AE119" s="625"/>
      <c r="AF119" s="625"/>
      <c r="AG119" s="613"/>
      <c r="AH119" s="616"/>
      <c r="AI119" s="619"/>
      <c r="AJ119" s="619"/>
      <c r="AK119" s="621"/>
      <c r="AL119" s="619"/>
      <c r="AM119" s="8"/>
    </row>
    <row r="120" spans="1:39" ht="13.5" customHeight="1" thickBot="1" x14ac:dyDescent="0.25">
      <c r="A120" s="629"/>
      <c r="B120" s="652"/>
      <c r="C120" s="575">
        <v>43219</v>
      </c>
      <c r="D120" s="537"/>
      <c r="E120" s="549" t="str">
        <f>IF($H$114&gt;0,SUM(Daten!$D$12*D120),"0")</f>
        <v>0</v>
      </c>
      <c r="F120" s="533" t="s">
        <v>14</v>
      </c>
      <c r="G120" s="697"/>
      <c r="H120" s="680"/>
      <c r="I120" s="680"/>
      <c r="J120" s="394"/>
      <c r="K120" s="395"/>
      <c r="L120" s="528">
        <f>SUM(J120*Daten!$C$16)</f>
        <v>0</v>
      </c>
      <c r="M120" s="394"/>
      <c r="N120" s="529">
        <f>SUM(M120*Daten!$D$12)</f>
        <v>0</v>
      </c>
      <c r="O120" s="408"/>
      <c r="P120" s="409"/>
      <c r="Q120" s="384">
        <f>SUM(O120*Daten!$D$12)</f>
        <v>0</v>
      </c>
      <c r="R120" s="400"/>
      <c r="S120" s="401"/>
      <c r="T120" s="609"/>
      <c r="U120" s="669"/>
      <c r="V120" s="669"/>
      <c r="W120" s="673"/>
      <c r="X120" s="635"/>
      <c r="Y120" s="635"/>
      <c r="Z120" s="632"/>
      <c r="AA120" s="632"/>
      <c r="AB120" s="629"/>
      <c r="AC120" s="644"/>
      <c r="AD120" s="626"/>
      <c r="AE120" s="626"/>
      <c r="AF120" s="626"/>
      <c r="AG120" s="614"/>
      <c r="AH120" s="617"/>
      <c r="AI120" s="620"/>
      <c r="AJ120" s="620"/>
      <c r="AK120" s="622"/>
      <c r="AL120" s="620"/>
      <c r="AM120" s="8"/>
    </row>
    <row r="121" spans="1:39" ht="15" customHeight="1" thickBot="1" x14ac:dyDescent="0.25">
      <c r="A121" s="628" t="s">
        <v>190</v>
      </c>
      <c r="B121" s="659" t="s">
        <v>33</v>
      </c>
      <c r="C121" s="544">
        <v>43220</v>
      </c>
      <c r="D121" s="536"/>
      <c r="E121" s="550" t="str">
        <f>IF($H$121&gt;0,SUM(Daten!$D$12*D121),"0")</f>
        <v>0</v>
      </c>
      <c r="F121" s="534" t="s">
        <v>15</v>
      </c>
      <c r="G121" s="698">
        <v>1</v>
      </c>
      <c r="H121" s="681"/>
      <c r="I121" s="681"/>
      <c r="J121" s="520"/>
      <c r="K121" s="521"/>
      <c r="L121" s="522">
        <f>SUM(J121*Daten!$C$16)</f>
        <v>0</v>
      </c>
      <c r="M121" s="520"/>
      <c r="N121" s="523">
        <f>SUM(M121*Daten!$D$12)</f>
        <v>0</v>
      </c>
      <c r="O121" s="524"/>
      <c r="P121" s="405"/>
      <c r="Q121" s="384">
        <f>SUM(O121*Daten!$D$12)</f>
        <v>0</v>
      </c>
      <c r="R121" s="402"/>
      <c r="S121" s="396"/>
      <c r="T121" s="607">
        <f>SUM(E121:E127)</f>
        <v>0</v>
      </c>
      <c r="U121" s="667">
        <f>SUM(L121:L127)</f>
        <v>0</v>
      </c>
      <c r="V121" s="667">
        <f>SUM(N121:N127)</f>
        <v>0</v>
      </c>
      <c r="W121" s="674">
        <f>SUM(Q121:Q127)</f>
        <v>0</v>
      </c>
      <c r="X121" s="633">
        <f>SUM(R121:R127)</f>
        <v>0</v>
      </c>
      <c r="Y121" s="633">
        <f>SUM(T121+X121+W121+V121+U121+I121-H121)</f>
        <v>0</v>
      </c>
      <c r="Z121" s="630">
        <f>SUM(Y121:Y148)</f>
        <v>0</v>
      </c>
      <c r="AA121" s="630">
        <f>SUM(I121:I148)</f>
        <v>0</v>
      </c>
      <c r="AB121" s="627" t="s">
        <v>190</v>
      </c>
      <c r="AC121" s="642">
        <v>1</v>
      </c>
      <c r="AD121" s="624">
        <f>SUM(AL93+Y121,Y128,Y135,Y142)</f>
        <v>0</v>
      </c>
      <c r="AE121" s="624">
        <f>SUMIF(AA121,"&gt;0",AD121)</f>
        <v>0</v>
      </c>
      <c r="AF121" s="624">
        <f>SUM(AC121*AE121)</f>
        <v>0</v>
      </c>
      <c r="AG121" s="612">
        <f>SUMIF(AA121,"&gt;0",Daten!$G$5)</f>
        <v>0</v>
      </c>
      <c r="AH121" s="615" t="str">
        <f>IF(AF121&gt;SUM(Daten!$G$5),SUM(Daten!$G$5*1),"0")</f>
        <v>0</v>
      </c>
      <c r="AI121" s="618" t="str">
        <f>IF(AG121&lt;SUM(AF121),SUM(AF121*1),"0")</f>
        <v>0</v>
      </c>
      <c r="AJ121" s="618">
        <f>SUM(AH121-AI121)</f>
        <v>0</v>
      </c>
      <c r="AK121" s="623">
        <v>0</v>
      </c>
      <c r="AL121" s="618">
        <f>SUM(AE121+AJ121+AK121)</f>
        <v>0</v>
      </c>
      <c r="AM121" s="8"/>
    </row>
    <row r="122" spans="1:39" ht="13.5" customHeight="1" thickBot="1" x14ac:dyDescent="0.25">
      <c r="A122" s="628"/>
      <c r="B122" s="654"/>
      <c r="C122" s="385">
        <v>43221</v>
      </c>
      <c r="D122" s="542">
        <v>1</v>
      </c>
      <c r="E122" s="535" t="str">
        <f>IF($H$121&gt;0,SUM(Daten!$D$12*D122),"0")</f>
        <v>0</v>
      </c>
      <c r="F122" s="532" t="s">
        <v>9</v>
      </c>
      <c r="G122" s="696"/>
      <c r="H122" s="679"/>
      <c r="I122" s="679"/>
      <c r="J122" s="392"/>
      <c r="K122" s="393"/>
      <c r="L122" s="391">
        <f>SUM(J122*Daten!$C$16)</f>
        <v>0</v>
      </c>
      <c r="M122" s="392"/>
      <c r="N122" s="384">
        <f>SUM(M122*Daten!$D$12)</f>
        <v>0</v>
      </c>
      <c r="O122" s="406"/>
      <c r="P122" s="407"/>
      <c r="Q122" s="384">
        <f>SUM(O122*Daten!$D$12)</f>
        <v>0</v>
      </c>
      <c r="R122" s="399"/>
      <c r="S122" s="398"/>
      <c r="T122" s="608"/>
      <c r="U122" s="668"/>
      <c r="V122" s="668"/>
      <c r="W122" s="672"/>
      <c r="X122" s="634"/>
      <c r="Y122" s="634"/>
      <c r="Z122" s="631"/>
      <c r="AA122" s="631"/>
      <c r="AB122" s="628"/>
      <c r="AC122" s="643"/>
      <c r="AD122" s="625"/>
      <c r="AE122" s="625"/>
      <c r="AF122" s="625"/>
      <c r="AG122" s="613"/>
      <c r="AH122" s="616"/>
      <c r="AI122" s="619"/>
      <c r="AJ122" s="619"/>
      <c r="AK122" s="621"/>
      <c r="AL122" s="619"/>
      <c r="AM122" s="8"/>
    </row>
    <row r="123" spans="1:39" ht="13.5" customHeight="1" thickBot="1" x14ac:dyDescent="0.25">
      <c r="A123" s="628"/>
      <c r="B123" s="654"/>
      <c r="C123" s="385">
        <v>43222</v>
      </c>
      <c r="D123" s="537"/>
      <c r="E123" s="535" t="str">
        <f>IF($H$121&gt;0,SUM(Daten!$D$12*D123),"0")</f>
        <v>0</v>
      </c>
      <c r="F123" s="532" t="s">
        <v>10</v>
      </c>
      <c r="G123" s="696"/>
      <c r="H123" s="679"/>
      <c r="I123" s="679"/>
      <c r="J123" s="392"/>
      <c r="K123" s="393"/>
      <c r="L123" s="391">
        <f>SUM(J123*Daten!$C$16)</f>
        <v>0</v>
      </c>
      <c r="M123" s="392"/>
      <c r="N123" s="384">
        <f>SUM(M123*Daten!$D$12)</f>
        <v>0</v>
      </c>
      <c r="O123" s="406"/>
      <c r="P123" s="407"/>
      <c r="Q123" s="384">
        <f>SUM(O123*Daten!$D$12)</f>
        <v>0</v>
      </c>
      <c r="R123" s="399"/>
      <c r="S123" s="398"/>
      <c r="T123" s="608"/>
      <c r="U123" s="668"/>
      <c r="V123" s="668"/>
      <c r="W123" s="672"/>
      <c r="X123" s="634"/>
      <c r="Y123" s="634"/>
      <c r="Z123" s="631"/>
      <c r="AA123" s="631"/>
      <c r="AB123" s="628"/>
      <c r="AC123" s="643"/>
      <c r="AD123" s="625"/>
      <c r="AE123" s="625"/>
      <c r="AF123" s="625"/>
      <c r="AG123" s="613"/>
      <c r="AH123" s="616"/>
      <c r="AI123" s="619"/>
      <c r="AJ123" s="619"/>
      <c r="AK123" s="621"/>
      <c r="AL123" s="619"/>
      <c r="AM123" s="8"/>
    </row>
    <row r="124" spans="1:39" ht="13.5" customHeight="1" thickBot="1" x14ac:dyDescent="0.25">
      <c r="A124" s="628"/>
      <c r="B124" s="654"/>
      <c r="C124" s="385">
        <v>43223</v>
      </c>
      <c r="D124" s="537"/>
      <c r="E124" s="535" t="str">
        <f>IF($H$121&gt;0,SUM(Daten!$D$12*D124),"0")</f>
        <v>0</v>
      </c>
      <c r="F124" s="532" t="s">
        <v>11</v>
      </c>
      <c r="G124" s="696"/>
      <c r="H124" s="679"/>
      <c r="I124" s="679"/>
      <c r="J124" s="392"/>
      <c r="K124" s="393"/>
      <c r="L124" s="391">
        <f>SUM(J124*Daten!$C$16)</f>
        <v>0</v>
      </c>
      <c r="M124" s="392"/>
      <c r="N124" s="384">
        <f>SUM(M124*Daten!$D$12)</f>
        <v>0</v>
      </c>
      <c r="O124" s="406"/>
      <c r="P124" s="407"/>
      <c r="Q124" s="384">
        <f>SUM(O124*Daten!$D$12)</f>
        <v>0</v>
      </c>
      <c r="R124" s="399"/>
      <c r="S124" s="398"/>
      <c r="T124" s="608"/>
      <c r="U124" s="668"/>
      <c r="V124" s="668"/>
      <c r="W124" s="672"/>
      <c r="X124" s="634"/>
      <c r="Y124" s="634"/>
      <c r="Z124" s="631"/>
      <c r="AA124" s="631"/>
      <c r="AB124" s="628"/>
      <c r="AC124" s="643"/>
      <c r="AD124" s="625"/>
      <c r="AE124" s="625"/>
      <c r="AF124" s="625"/>
      <c r="AG124" s="613"/>
      <c r="AH124" s="616"/>
      <c r="AI124" s="619"/>
      <c r="AJ124" s="619"/>
      <c r="AK124" s="621"/>
      <c r="AL124" s="619"/>
      <c r="AM124" s="8"/>
    </row>
    <row r="125" spans="1:39" ht="13.5" customHeight="1" thickBot="1" x14ac:dyDescent="0.25">
      <c r="A125" s="628"/>
      <c r="B125" s="654"/>
      <c r="C125" s="385">
        <v>43224</v>
      </c>
      <c r="D125" s="537"/>
      <c r="E125" s="535" t="str">
        <f>IF($H$121&gt;0,SUM(Daten!$D$12*D125),"0")</f>
        <v>0</v>
      </c>
      <c r="F125" s="532" t="s">
        <v>12</v>
      </c>
      <c r="G125" s="696"/>
      <c r="H125" s="679"/>
      <c r="I125" s="679"/>
      <c r="J125" s="392"/>
      <c r="K125" s="393"/>
      <c r="L125" s="391">
        <f>SUM(J125*Daten!$C$16)</f>
        <v>0</v>
      </c>
      <c r="M125" s="392"/>
      <c r="N125" s="384">
        <f>SUM(M125*Daten!$D$12)</f>
        <v>0</v>
      </c>
      <c r="O125" s="406"/>
      <c r="P125" s="407"/>
      <c r="Q125" s="384">
        <f>SUM(O125*Daten!$D$12)</f>
        <v>0</v>
      </c>
      <c r="R125" s="399"/>
      <c r="S125" s="398"/>
      <c r="T125" s="608"/>
      <c r="U125" s="668"/>
      <c r="V125" s="668"/>
      <c r="W125" s="672"/>
      <c r="X125" s="634"/>
      <c r="Y125" s="634"/>
      <c r="Z125" s="631"/>
      <c r="AA125" s="631"/>
      <c r="AB125" s="628"/>
      <c r="AC125" s="643"/>
      <c r="AD125" s="625"/>
      <c r="AE125" s="625"/>
      <c r="AF125" s="625"/>
      <c r="AG125" s="613"/>
      <c r="AH125" s="616"/>
      <c r="AI125" s="619"/>
      <c r="AJ125" s="619"/>
      <c r="AK125" s="621"/>
      <c r="AL125" s="619"/>
      <c r="AM125" s="8"/>
    </row>
    <row r="126" spans="1:39" ht="13.5" customHeight="1" thickBot="1" x14ac:dyDescent="0.25">
      <c r="A126" s="628"/>
      <c r="B126" s="654"/>
      <c r="C126" s="385">
        <v>43225</v>
      </c>
      <c r="D126" s="537"/>
      <c r="E126" s="535" t="str">
        <f>IF($H$121&gt;0,SUM(Daten!$D$12*D126),"0")</f>
        <v>0</v>
      </c>
      <c r="F126" s="532" t="s">
        <v>13</v>
      </c>
      <c r="G126" s="696"/>
      <c r="H126" s="679"/>
      <c r="I126" s="679"/>
      <c r="J126" s="392"/>
      <c r="K126" s="393"/>
      <c r="L126" s="391">
        <f>SUM(J126*Daten!$C$16)</f>
        <v>0</v>
      </c>
      <c r="M126" s="392"/>
      <c r="N126" s="384">
        <f>SUM(M126*Daten!$D$12)</f>
        <v>0</v>
      </c>
      <c r="O126" s="406"/>
      <c r="P126" s="407"/>
      <c r="Q126" s="384">
        <f>SUM(O126*Daten!$D$12)</f>
        <v>0</v>
      </c>
      <c r="R126" s="399"/>
      <c r="S126" s="398"/>
      <c r="T126" s="608"/>
      <c r="U126" s="668"/>
      <c r="V126" s="668"/>
      <c r="W126" s="672"/>
      <c r="X126" s="634"/>
      <c r="Y126" s="634"/>
      <c r="Z126" s="631"/>
      <c r="AA126" s="631"/>
      <c r="AB126" s="628"/>
      <c r="AC126" s="643"/>
      <c r="AD126" s="625"/>
      <c r="AE126" s="625"/>
      <c r="AF126" s="625"/>
      <c r="AG126" s="613"/>
      <c r="AH126" s="616"/>
      <c r="AI126" s="619"/>
      <c r="AJ126" s="619"/>
      <c r="AK126" s="621"/>
      <c r="AL126" s="619"/>
      <c r="AM126" s="8"/>
    </row>
    <row r="127" spans="1:39" ht="13.5" customHeight="1" thickBot="1" x14ac:dyDescent="0.25">
      <c r="A127" s="628"/>
      <c r="B127" s="660"/>
      <c r="C127" s="575">
        <v>43226</v>
      </c>
      <c r="D127" s="377"/>
      <c r="E127" s="549" t="str">
        <f>IF($H$121&gt;0,SUM(Daten!$D$12*D127),"0")</f>
        <v>0</v>
      </c>
      <c r="F127" s="533" t="s">
        <v>14</v>
      </c>
      <c r="G127" s="697"/>
      <c r="H127" s="680"/>
      <c r="I127" s="680"/>
      <c r="J127" s="394"/>
      <c r="K127" s="395"/>
      <c r="L127" s="391">
        <f>SUM(J127*Daten!$C$16)</f>
        <v>0</v>
      </c>
      <c r="M127" s="394"/>
      <c r="N127" s="384">
        <f>SUM(M127*Daten!$D$12)</f>
        <v>0</v>
      </c>
      <c r="O127" s="408"/>
      <c r="P127" s="409"/>
      <c r="Q127" s="384">
        <f>SUM(O127*Daten!$D$12)</f>
        <v>0</v>
      </c>
      <c r="R127" s="400"/>
      <c r="S127" s="576" t="s">
        <v>323</v>
      </c>
      <c r="T127" s="609"/>
      <c r="U127" s="669"/>
      <c r="V127" s="669"/>
      <c r="W127" s="673"/>
      <c r="X127" s="635"/>
      <c r="Y127" s="635"/>
      <c r="Z127" s="631"/>
      <c r="AA127" s="631"/>
      <c r="AB127" s="628"/>
      <c r="AC127" s="643"/>
      <c r="AD127" s="625"/>
      <c r="AE127" s="625"/>
      <c r="AF127" s="625"/>
      <c r="AG127" s="613"/>
      <c r="AH127" s="616"/>
      <c r="AI127" s="619"/>
      <c r="AJ127" s="619"/>
      <c r="AK127" s="621"/>
      <c r="AL127" s="619"/>
      <c r="AM127" s="8"/>
    </row>
    <row r="128" spans="1:39" ht="15" customHeight="1" thickBot="1" x14ac:dyDescent="0.25">
      <c r="A128" s="628"/>
      <c r="B128" s="650" t="s">
        <v>34</v>
      </c>
      <c r="C128" s="544">
        <v>43227</v>
      </c>
      <c r="D128" s="536"/>
      <c r="E128" s="550" t="str">
        <f>IF($H$128&gt;0,SUM(Daten!$D$12*D128),"0")</f>
        <v>0</v>
      </c>
      <c r="F128" s="534" t="s">
        <v>15</v>
      </c>
      <c r="G128" s="699">
        <v>1</v>
      </c>
      <c r="H128" s="678"/>
      <c r="I128" s="678"/>
      <c r="J128" s="389"/>
      <c r="K128" s="390"/>
      <c r="L128" s="391">
        <f>SUM(J128*Daten!$C$16)</f>
        <v>0</v>
      </c>
      <c r="M128" s="389"/>
      <c r="N128" s="384">
        <f>SUM(M128*Daten!$D$12)</f>
        <v>0</v>
      </c>
      <c r="O128" s="404"/>
      <c r="P128" s="405"/>
      <c r="Q128" s="384">
        <f>SUM(O128*Daten!$D$12)</f>
        <v>0</v>
      </c>
      <c r="R128" s="402"/>
      <c r="S128" s="396"/>
      <c r="T128" s="607">
        <f>SUM(E128:E134)</f>
        <v>0</v>
      </c>
      <c r="U128" s="667">
        <f>SUM(L128:L134)</f>
        <v>0</v>
      </c>
      <c r="V128" s="667">
        <f>SUM(N128:N134)</f>
        <v>0</v>
      </c>
      <c r="W128" s="674">
        <f>SUM(Q128:Q134)</f>
        <v>0</v>
      </c>
      <c r="X128" s="633">
        <f>SUM(R128:R134)</f>
        <v>0</v>
      </c>
      <c r="Y128" s="633">
        <f>SUM(T128+X128+W128+V128+U128+I128-H128)</f>
        <v>0</v>
      </c>
      <c r="Z128" s="631"/>
      <c r="AA128" s="631"/>
      <c r="AB128" s="628"/>
      <c r="AC128" s="643"/>
      <c r="AD128" s="625"/>
      <c r="AE128" s="625"/>
      <c r="AF128" s="625"/>
      <c r="AG128" s="613"/>
      <c r="AH128" s="616"/>
      <c r="AI128" s="619"/>
      <c r="AJ128" s="619"/>
      <c r="AK128" s="621"/>
      <c r="AL128" s="619"/>
      <c r="AM128" s="8"/>
    </row>
    <row r="129" spans="1:39" ht="13.5" customHeight="1" thickBot="1" x14ac:dyDescent="0.25">
      <c r="A129" s="628"/>
      <c r="B129" s="651"/>
      <c r="C129" s="385">
        <v>43228</v>
      </c>
      <c r="D129" s="537"/>
      <c r="E129" s="535" t="str">
        <f>IF($H$128&gt;0,SUM(Daten!$D$12*D129),"0")</f>
        <v>0</v>
      </c>
      <c r="F129" s="532" t="s">
        <v>9</v>
      </c>
      <c r="G129" s="700"/>
      <c r="H129" s="679"/>
      <c r="I129" s="679"/>
      <c r="J129" s="392"/>
      <c r="K129" s="393"/>
      <c r="L129" s="391">
        <f>SUM(J129*Daten!$C$16)</f>
        <v>0</v>
      </c>
      <c r="M129" s="392"/>
      <c r="N129" s="384">
        <f>SUM(M129*Daten!$D$12)</f>
        <v>0</v>
      </c>
      <c r="O129" s="406"/>
      <c r="P129" s="407"/>
      <c r="Q129" s="384">
        <f>SUM(O129*Daten!$D$12)</f>
        <v>0</v>
      </c>
      <c r="R129" s="399"/>
      <c r="S129" s="398"/>
      <c r="T129" s="608"/>
      <c r="U129" s="668"/>
      <c r="V129" s="668"/>
      <c r="W129" s="672"/>
      <c r="X129" s="634"/>
      <c r="Y129" s="634"/>
      <c r="Z129" s="631"/>
      <c r="AA129" s="631"/>
      <c r="AB129" s="628"/>
      <c r="AC129" s="643"/>
      <c r="AD129" s="625"/>
      <c r="AE129" s="625"/>
      <c r="AF129" s="625"/>
      <c r="AG129" s="613"/>
      <c r="AH129" s="616"/>
      <c r="AI129" s="619"/>
      <c r="AJ129" s="619"/>
      <c r="AK129" s="621"/>
      <c r="AL129" s="619"/>
      <c r="AM129" s="8"/>
    </row>
    <row r="130" spans="1:39" ht="13.5" customHeight="1" thickBot="1" x14ac:dyDescent="0.25">
      <c r="A130" s="628"/>
      <c r="B130" s="651"/>
      <c r="C130" s="385">
        <v>43229</v>
      </c>
      <c r="D130" s="537"/>
      <c r="E130" s="535" t="str">
        <f>IF($H$128&gt;0,SUM(Daten!$D$12*D130),"0")</f>
        <v>0</v>
      </c>
      <c r="F130" s="532" t="s">
        <v>10</v>
      </c>
      <c r="G130" s="700"/>
      <c r="H130" s="679"/>
      <c r="I130" s="679"/>
      <c r="J130" s="392"/>
      <c r="K130" s="393"/>
      <c r="L130" s="391">
        <f>SUM(J130*Daten!$C$16)</f>
        <v>0</v>
      </c>
      <c r="M130" s="392"/>
      <c r="N130" s="384">
        <f>SUM(M130*Daten!$D$12)</f>
        <v>0</v>
      </c>
      <c r="O130" s="406"/>
      <c r="P130" s="407"/>
      <c r="Q130" s="384">
        <f>SUM(O130*Daten!$D$12)</f>
        <v>0</v>
      </c>
      <c r="R130" s="399"/>
      <c r="S130" s="398"/>
      <c r="T130" s="608"/>
      <c r="U130" s="668"/>
      <c r="V130" s="668"/>
      <c r="W130" s="672"/>
      <c r="X130" s="634"/>
      <c r="Y130" s="634"/>
      <c r="Z130" s="631"/>
      <c r="AA130" s="631"/>
      <c r="AB130" s="628"/>
      <c r="AC130" s="643"/>
      <c r="AD130" s="625"/>
      <c r="AE130" s="625"/>
      <c r="AF130" s="625"/>
      <c r="AG130" s="613"/>
      <c r="AH130" s="616"/>
      <c r="AI130" s="619"/>
      <c r="AJ130" s="619"/>
      <c r="AK130" s="621"/>
      <c r="AL130" s="619"/>
      <c r="AM130" s="8"/>
    </row>
    <row r="131" spans="1:39" ht="13.5" customHeight="1" thickBot="1" x14ac:dyDescent="0.25">
      <c r="A131" s="628"/>
      <c r="B131" s="651"/>
      <c r="C131" s="385">
        <v>43230</v>
      </c>
      <c r="D131" s="542">
        <v>1</v>
      </c>
      <c r="E131" s="535" t="str">
        <f>IF($H$128&gt;0,SUM(Daten!$D$12*D131),"0")</f>
        <v>0</v>
      </c>
      <c r="F131" s="532" t="s">
        <v>11</v>
      </c>
      <c r="G131" s="700"/>
      <c r="H131" s="679"/>
      <c r="I131" s="679"/>
      <c r="J131" s="392"/>
      <c r="K131" s="393"/>
      <c r="L131" s="391">
        <f>SUM(J131*Daten!$C$16)</f>
        <v>0</v>
      </c>
      <c r="M131" s="392"/>
      <c r="N131" s="384">
        <f>SUM(M131*Daten!$D$12)</f>
        <v>0</v>
      </c>
      <c r="O131" s="406"/>
      <c r="P131" s="407"/>
      <c r="Q131" s="384">
        <f>SUM(O131*Daten!$D$12)</f>
        <v>0</v>
      </c>
      <c r="R131" s="399"/>
      <c r="S131" s="398"/>
      <c r="T131" s="608"/>
      <c r="U131" s="668"/>
      <c r="V131" s="668"/>
      <c r="W131" s="672"/>
      <c r="X131" s="634"/>
      <c r="Y131" s="634"/>
      <c r="Z131" s="631"/>
      <c r="AA131" s="631"/>
      <c r="AB131" s="628"/>
      <c r="AC131" s="643"/>
      <c r="AD131" s="625"/>
      <c r="AE131" s="625"/>
      <c r="AF131" s="625"/>
      <c r="AG131" s="613"/>
      <c r="AH131" s="616"/>
      <c r="AI131" s="619"/>
      <c r="AJ131" s="619"/>
      <c r="AK131" s="621"/>
      <c r="AL131" s="619"/>
      <c r="AM131" s="8"/>
    </row>
    <row r="132" spans="1:39" ht="13.5" customHeight="1" thickBot="1" x14ac:dyDescent="0.25">
      <c r="A132" s="628"/>
      <c r="B132" s="651"/>
      <c r="C132" s="385">
        <v>43231</v>
      </c>
      <c r="D132" s="537"/>
      <c r="E132" s="535" t="str">
        <f>IF($H$128&gt;0,SUM(Daten!$D$12*D132),"0")</f>
        <v>0</v>
      </c>
      <c r="F132" s="532" t="s">
        <v>12</v>
      </c>
      <c r="G132" s="700"/>
      <c r="H132" s="679"/>
      <c r="I132" s="679"/>
      <c r="J132" s="392"/>
      <c r="K132" s="393"/>
      <c r="L132" s="391">
        <f>SUM(J132*Daten!$C$16)</f>
        <v>0</v>
      </c>
      <c r="M132" s="392"/>
      <c r="N132" s="384">
        <f>SUM(M132*Daten!$D$12)</f>
        <v>0</v>
      </c>
      <c r="O132" s="406"/>
      <c r="P132" s="407"/>
      <c r="Q132" s="384">
        <f>SUM(O132*Daten!$D$12)</f>
        <v>0</v>
      </c>
      <c r="R132" s="399"/>
      <c r="S132" s="398"/>
      <c r="T132" s="608"/>
      <c r="U132" s="668"/>
      <c r="V132" s="668"/>
      <c r="W132" s="672"/>
      <c r="X132" s="634"/>
      <c r="Y132" s="634"/>
      <c r="Z132" s="631"/>
      <c r="AA132" s="631"/>
      <c r="AB132" s="628"/>
      <c r="AC132" s="643"/>
      <c r="AD132" s="625"/>
      <c r="AE132" s="625"/>
      <c r="AF132" s="625"/>
      <c r="AG132" s="613"/>
      <c r="AH132" s="616"/>
      <c r="AI132" s="619"/>
      <c r="AJ132" s="619"/>
      <c r="AK132" s="621"/>
      <c r="AL132" s="619"/>
      <c r="AM132" s="8"/>
    </row>
    <row r="133" spans="1:39" ht="13.5" customHeight="1" thickBot="1" x14ac:dyDescent="0.25">
      <c r="A133" s="628"/>
      <c r="B133" s="651"/>
      <c r="C133" s="385">
        <v>43232</v>
      </c>
      <c r="D133" s="537"/>
      <c r="E133" s="535" t="str">
        <f>IF($H$128&gt;0,SUM(Daten!$D$12*D133),"0")</f>
        <v>0</v>
      </c>
      <c r="F133" s="532" t="s">
        <v>13</v>
      </c>
      <c r="G133" s="700"/>
      <c r="H133" s="679"/>
      <c r="I133" s="679"/>
      <c r="J133" s="392"/>
      <c r="K133" s="393"/>
      <c r="L133" s="391">
        <f>SUM(J133*Daten!$C$16)</f>
        <v>0</v>
      </c>
      <c r="M133" s="392"/>
      <c r="N133" s="384">
        <f>SUM(M133*Daten!$D$12)</f>
        <v>0</v>
      </c>
      <c r="O133" s="406"/>
      <c r="P133" s="407"/>
      <c r="Q133" s="384">
        <f>SUM(O133*Daten!$D$12)</f>
        <v>0</v>
      </c>
      <c r="R133" s="399"/>
      <c r="S133" s="398"/>
      <c r="T133" s="608"/>
      <c r="U133" s="668"/>
      <c r="V133" s="668"/>
      <c r="W133" s="672"/>
      <c r="X133" s="634"/>
      <c r="Y133" s="634"/>
      <c r="Z133" s="631"/>
      <c r="AA133" s="631"/>
      <c r="AB133" s="628"/>
      <c r="AC133" s="643"/>
      <c r="AD133" s="625"/>
      <c r="AE133" s="625"/>
      <c r="AF133" s="625"/>
      <c r="AG133" s="613"/>
      <c r="AH133" s="616"/>
      <c r="AI133" s="619"/>
      <c r="AJ133" s="619"/>
      <c r="AK133" s="621"/>
      <c r="AL133" s="619"/>
      <c r="AM133" s="8"/>
    </row>
    <row r="134" spans="1:39" ht="13.5" customHeight="1" thickBot="1" x14ac:dyDescent="0.25">
      <c r="A134" s="628"/>
      <c r="B134" s="652"/>
      <c r="C134" s="575">
        <v>43233</v>
      </c>
      <c r="D134" s="542"/>
      <c r="E134" s="549" t="str">
        <f>IF($H$128&gt;0,SUM(Daten!$D$12*D134),"0")</f>
        <v>0</v>
      </c>
      <c r="F134" s="533" t="s">
        <v>14</v>
      </c>
      <c r="G134" s="701"/>
      <c r="H134" s="680"/>
      <c r="I134" s="680"/>
      <c r="J134" s="394"/>
      <c r="K134" s="395"/>
      <c r="L134" s="391">
        <f>SUM(J134*Daten!$C$16)</f>
        <v>0</v>
      </c>
      <c r="M134" s="394"/>
      <c r="N134" s="384">
        <f>SUM(M134*Daten!$D$12)</f>
        <v>0</v>
      </c>
      <c r="O134" s="408"/>
      <c r="P134" s="409"/>
      <c r="Q134" s="384">
        <f>SUM(O134*Daten!$D$12)</f>
        <v>0</v>
      </c>
      <c r="R134" s="400"/>
      <c r="S134" s="401"/>
      <c r="T134" s="609"/>
      <c r="U134" s="669"/>
      <c r="V134" s="669"/>
      <c r="W134" s="673"/>
      <c r="X134" s="635"/>
      <c r="Y134" s="635"/>
      <c r="Z134" s="631"/>
      <c r="AA134" s="631"/>
      <c r="AB134" s="628"/>
      <c r="AC134" s="643"/>
      <c r="AD134" s="625"/>
      <c r="AE134" s="625"/>
      <c r="AF134" s="625"/>
      <c r="AG134" s="613"/>
      <c r="AH134" s="616"/>
      <c r="AI134" s="619"/>
      <c r="AJ134" s="619"/>
      <c r="AK134" s="621"/>
      <c r="AL134" s="619"/>
      <c r="AM134" s="8"/>
    </row>
    <row r="135" spans="1:39" ht="15" customHeight="1" thickBot="1" x14ac:dyDescent="0.25">
      <c r="A135" s="628"/>
      <c r="B135" s="656" t="s">
        <v>35</v>
      </c>
      <c r="C135" s="544">
        <v>43234</v>
      </c>
      <c r="D135" s="537"/>
      <c r="E135" s="550" t="str">
        <f>IF($H$135&gt;0,SUM(Daten!$D$12*D135),"0")</f>
        <v>0</v>
      </c>
      <c r="F135" s="534" t="s">
        <v>15</v>
      </c>
      <c r="G135" s="699">
        <v>1</v>
      </c>
      <c r="H135" s="678"/>
      <c r="I135" s="682"/>
      <c r="J135" s="85"/>
      <c r="K135" s="129"/>
      <c r="L135" s="127">
        <f>SUM(J135*Daten!$C$16)</f>
        <v>0</v>
      </c>
      <c r="M135" s="85"/>
      <c r="N135" s="127">
        <f>SUM(M135*Daten!$D$12)</f>
        <v>0</v>
      </c>
      <c r="O135" s="404"/>
      <c r="P135" s="405"/>
      <c r="Q135" s="127">
        <f>SUM(O135*Daten!$D$12)</f>
        <v>0</v>
      </c>
      <c r="R135" s="101"/>
      <c r="S135" s="86"/>
      <c r="T135" s="607">
        <f>SUM(E135:E141)</f>
        <v>0</v>
      </c>
      <c r="U135" s="667">
        <f>SUM(L135:L141)</f>
        <v>0</v>
      </c>
      <c r="V135" s="667">
        <f>SUM(N135:N141)</f>
        <v>0</v>
      </c>
      <c r="W135" s="674">
        <f>SUM(Q135:Q141)</f>
        <v>0</v>
      </c>
      <c r="X135" s="633">
        <f>SUM(R135:R141)</f>
        <v>0</v>
      </c>
      <c r="Y135" s="633">
        <f>SUM(T135+X135+W135+V135+U135+I135-H135)</f>
        <v>0</v>
      </c>
      <c r="Z135" s="631"/>
      <c r="AA135" s="631"/>
      <c r="AB135" s="628"/>
      <c r="AC135" s="643"/>
      <c r="AD135" s="625"/>
      <c r="AE135" s="625"/>
      <c r="AF135" s="625"/>
      <c r="AG135" s="613"/>
      <c r="AH135" s="616"/>
      <c r="AI135" s="619"/>
      <c r="AJ135" s="619"/>
      <c r="AK135" s="621"/>
      <c r="AL135" s="619"/>
      <c r="AM135" s="8"/>
    </row>
    <row r="136" spans="1:39" ht="13.5" customHeight="1" thickBot="1" x14ac:dyDescent="0.25">
      <c r="A136" s="628"/>
      <c r="B136" s="657"/>
      <c r="C136" s="385">
        <v>43235</v>
      </c>
      <c r="D136" s="537"/>
      <c r="E136" s="535" t="str">
        <f>IF($H$135&gt;0,SUM(Daten!$D$12*D136),"0")</f>
        <v>0</v>
      </c>
      <c r="F136" s="532" t="s">
        <v>9</v>
      </c>
      <c r="G136" s="700"/>
      <c r="H136" s="679"/>
      <c r="I136" s="683"/>
      <c r="J136" s="96"/>
      <c r="K136" s="131"/>
      <c r="L136" s="127">
        <f>SUM(J136*Daten!$C$16)</f>
        <v>0</v>
      </c>
      <c r="M136" s="96"/>
      <c r="N136" s="127">
        <f>SUM(M136*Daten!$D$12)</f>
        <v>0</v>
      </c>
      <c r="O136" s="130"/>
      <c r="P136" s="137"/>
      <c r="Q136" s="127">
        <f>SUM(O136*Daten!$D$12)</f>
        <v>0</v>
      </c>
      <c r="R136" s="98"/>
      <c r="S136" s="87"/>
      <c r="T136" s="608"/>
      <c r="U136" s="668"/>
      <c r="V136" s="668"/>
      <c r="W136" s="672"/>
      <c r="X136" s="634"/>
      <c r="Y136" s="634"/>
      <c r="Z136" s="631"/>
      <c r="AA136" s="631"/>
      <c r="AB136" s="628"/>
      <c r="AC136" s="643"/>
      <c r="AD136" s="625"/>
      <c r="AE136" s="625"/>
      <c r="AF136" s="625"/>
      <c r="AG136" s="613"/>
      <c r="AH136" s="616"/>
      <c r="AI136" s="619"/>
      <c r="AJ136" s="619"/>
      <c r="AK136" s="621"/>
      <c r="AL136" s="619"/>
      <c r="AM136" s="8"/>
    </row>
    <row r="137" spans="1:39" ht="13.5" customHeight="1" thickBot="1" x14ac:dyDescent="0.25">
      <c r="A137" s="628"/>
      <c r="B137" s="657"/>
      <c r="C137" s="385">
        <v>43236</v>
      </c>
      <c r="D137" s="537"/>
      <c r="E137" s="535" t="str">
        <f>IF($H$135&gt;0,SUM(Daten!$D$12*D137),"0")</f>
        <v>0</v>
      </c>
      <c r="F137" s="532" t="s">
        <v>10</v>
      </c>
      <c r="G137" s="700"/>
      <c r="H137" s="679"/>
      <c r="I137" s="683"/>
      <c r="J137" s="96"/>
      <c r="K137" s="131"/>
      <c r="L137" s="127">
        <f>SUM(J137*Daten!$C$16)</f>
        <v>0</v>
      </c>
      <c r="M137" s="96"/>
      <c r="N137" s="127">
        <f>SUM(M137*Daten!$D$12)</f>
        <v>0</v>
      </c>
      <c r="O137" s="130"/>
      <c r="P137" s="137"/>
      <c r="Q137" s="127">
        <f>SUM(O137*Daten!$D$12)</f>
        <v>0</v>
      </c>
      <c r="R137" s="98"/>
      <c r="S137" s="87"/>
      <c r="T137" s="608"/>
      <c r="U137" s="668"/>
      <c r="V137" s="668"/>
      <c r="W137" s="672"/>
      <c r="X137" s="634"/>
      <c r="Y137" s="634"/>
      <c r="Z137" s="631"/>
      <c r="AA137" s="631"/>
      <c r="AB137" s="628"/>
      <c r="AC137" s="643"/>
      <c r="AD137" s="625"/>
      <c r="AE137" s="625"/>
      <c r="AF137" s="625"/>
      <c r="AG137" s="613"/>
      <c r="AH137" s="616"/>
      <c r="AI137" s="619"/>
      <c r="AJ137" s="619"/>
      <c r="AK137" s="621"/>
      <c r="AL137" s="619"/>
      <c r="AM137" s="8"/>
    </row>
    <row r="138" spans="1:39" ht="13.5" customHeight="1" thickBot="1" x14ac:dyDescent="0.25">
      <c r="A138" s="628"/>
      <c r="B138" s="657"/>
      <c r="C138" s="385">
        <v>43237</v>
      </c>
      <c r="D138" s="537"/>
      <c r="E138" s="535" t="str">
        <f>IF($H$135&gt;0,SUM(Daten!$D$12*D138),"0")</f>
        <v>0</v>
      </c>
      <c r="F138" s="532" t="s">
        <v>11</v>
      </c>
      <c r="G138" s="700"/>
      <c r="H138" s="679"/>
      <c r="I138" s="683"/>
      <c r="J138" s="96"/>
      <c r="K138" s="131"/>
      <c r="L138" s="127">
        <f>SUM(J138*Daten!$C$16)</f>
        <v>0</v>
      </c>
      <c r="M138" s="96"/>
      <c r="N138" s="127">
        <f>SUM(M138*Daten!$D$12)</f>
        <v>0</v>
      </c>
      <c r="O138" s="130"/>
      <c r="P138" s="137"/>
      <c r="Q138" s="127">
        <f>SUM(O138*Daten!$D$12)</f>
        <v>0</v>
      </c>
      <c r="R138" s="98"/>
      <c r="S138" s="87"/>
      <c r="T138" s="608"/>
      <c r="U138" s="668"/>
      <c r="V138" s="668"/>
      <c r="W138" s="672"/>
      <c r="X138" s="634"/>
      <c r="Y138" s="634"/>
      <c r="Z138" s="631"/>
      <c r="AA138" s="631"/>
      <c r="AB138" s="628"/>
      <c r="AC138" s="643"/>
      <c r="AD138" s="625"/>
      <c r="AE138" s="625"/>
      <c r="AF138" s="625"/>
      <c r="AG138" s="613"/>
      <c r="AH138" s="616"/>
      <c r="AI138" s="619"/>
      <c r="AJ138" s="619"/>
      <c r="AK138" s="621"/>
      <c r="AL138" s="619"/>
      <c r="AM138" s="8"/>
    </row>
    <row r="139" spans="1:39" ht="13.5" customHeight="1" thickBot="1" x14ac:dyDescent="0.25">
      <c r="A139" s="628"/>
      <c r="B139" s="657"/>
      <c r="C139" s="385">
        <v>43238</v>
      </c>
      <c r="D139" s="537"/>
      <c r="E139" s="535" t="str">
        <f>IF($H$135&gt;0,SUM(Daten!$D$12*D139),"0")</f>
        <v>0</v>
      </c>
      <c r="F139" s="532" t="s">
        <v>12</v>
      </c>
      <c r="G139" s="700"/>
      <c r="H139" s="679"/>
      <c r="I139" s="683"/>
      <c r="J139" s="96"/>
      <c r="K139" s="131"/>
      <c r="L139" s="127">
        <f>SUM(J139*Daten!$C$16)</f>
        <v>0</v>
      </c>
      <c r="M139" s="96"/>
      <c r="N139" s="127">
        <f>SUM(M139*Daten!$D$12)</f>
        <v>0</v>
      </c>
      <c r="O139" s="130"/>
      <c r="P139" s="137"/>
      <c r="Q139" s="127">
        <f>SUM(O139*Daten!$D$12)</f>
        <v>0</v>
      </c>
      <c r="R139" s="98"/>
      <c r="S139" s="87"/>
      <c r="T139" s="608"/>
      <c r="U139" s="668"/>
      <c r="V139" s="668"/>
      <c r="W139" s="672"/>
      <c r="X139" s="634"/>
      <c r="Y139" s="634"/>
      <c r="Z139" s="631"/>
      <c r="AA139" s="631"/>
      <c r="AB139" s="628"/>
      <c r="AC139" s="643"/>
      <c r="AD139" s="625"/>
      <c r="AE139" s="625"/>
      <c r="AF139" s="625"/>
      <c r="AG139" s="613"/>
      <c r="AH139" s="616"/>
      <c r="AI139" s="619"/>
      <c r="AJ139" s="619"/>
      <c r="AK139" s="621"/>
      <c r="AL139" s="619"/>
      <c r="AM139" s="8"/>
    </row>
    <row r="140" spans="1:39" ht="13.5" customHeight="1" thickBot="1" x14ac:dyDescent="0.25">
      <c r="A140" s="628"/>
      <c r="B140" s="657"/>
      <c r="C140" s="385">
        <v>43239</v>
      </c>
      <c r="D140" s="537"/>
      <c r="E140" s="535" t="str">
        <f>IF($H$135&gt;0,SUM(Daten!$D$12*D140),"0")</f>
        <v>0</v>
      </c>
      <c r="F140" s="532" t="s">
        <v>13</v>
      </c>
      <c r="G140" s="700"/>
      <c r="H140" s="679"/>
      <c r="I140" s="683"/>
      <c r="J140" s="96"/>
      <c r="K140" s="131"/>
      <c r="L140" s="127">
        <f>SUM(J140*Daten!$C$16)</f>
        <v>0</v>
      </c>
      <c r="M140" s="96"/>
      <c r="N140" s="127">
        <f>SUM(M140*Daten!$D$12)</f>
        <v>0</v>
      </c>
      <c r="O140" s="130"/>
      <c r="P140" s="137"/>
      <c r="Q140" s="127">
        <f>SUM(O140*Daten!$D$12)</f>
        <v>0</v>
      </c>
      <c r="R140" s="98"/>
      <c r="S140" s="87"/>
      <c r="T140" s="608"/>
      <c r="U140" s="668"/>
      <c r="V140" s="668"/>
      <c r="W140" s="672"/>
      <c r="X140" s="634"/>
      <c r="Y140" s="634"/>
      <c r="Z140" s="631"/>
      <c r="AA140" s="631"/>
      <c r="AB140" s="628"/>
      <c r="AC140" s="643"/>
      <c r="AD140" s="625"/>
      <c r="AE140" s="625"/>
      <c r="AF140" s="625"/>
      <c r="AG140" s="613"/>
      <c r="AH140" s="616"/>
      <c r="AI140" s="619"/>
      <c r="AJ140" s="619"/>
      <c r="AK140" s="621"/>
      <c r="AL140" s="619"/>
      <c r="AM140" s="8"/>
    </row>
    <row r="141" spans="1:39" ht="13.5" customHeight="1" thickBot="1" x14ac:dyDescent="0.25">
      <c r="A141" s="628"/>
      <c r="B141" s="658"/>
      <c r="C141" s="575">
        <v>43240</v>
      </c>
      <c r="D141" s="542"/>
      <c r="E141" s="549" t="str">
        <f>IF($H$135&gt;0,SUM(Daten!$D$12*D141),"0")</f>
        <v>0</v>
      </c>
      <c r="F141" s="533" t="s">
        <v>14</v>
      </c>
      <c r="G141" s="701"/>
      <c r="H141" s="680"/>
      <c r="I141" s="684"/>
      <c r="J141" s="99"/>
      <c r="K141" s="133"/>
      <c r="L141" s="127">
        <f>SUM(J141*Daten!$C$16)</f>
        <v>0</v>
      </c>
      <c r="M141" s="99"/>
      <c r="N141" s="127">
        <f>SUM(M141*Daten!$D$12)</f>
        <v>0</v>
      </c>
      <c r="O141" s="132"/>
      <c r="P141" s="138"/>
      <c r="Q141" s="127">
        <f>SUM(O141*Daten!$D$12)</f>
        <v>0</v>
      </c>
      <c r="R141" s="100"/>
      <c r="S141" s="88"/>
      <c r="T141" s="609"/>
      <c r="U141" s="669"/>
      <c r="V141" s="669"/>
      <c r="W141" s="673"/>
      <c r="X141" s="635"/>
      <c r="Y141" s="635"/>
      <c r="Z141" s="631"/>
      <c r="AA141" s="631"/>
      <c r="AB141" s="628"/>
      <c r="AC141" s="643"/>
      <c r="AD141" s="625"/>
      <c r="AE141" s="625"/>
      <c r="AF141" s="625"/>
      <c r="AG141" s="613"/>
      <c r="AH141" s="616"/>
      <c r="AI141" s="619"/>
      <c r="AJ141" s="619"/>
      <c r="AK141" s="621"/>
      <c r="AL141" s="619"/>
      <c r="AM141" s="8"/>
    </row>
    <row r="142" spans="1:39" ht="15" customHeight="1" thickBot="1" x14ac:dyDescent="0.25">
      <c r="A142" s="628"/>
      <c r="B142" s="656" t="s">
        <v>36</v>
      </c>
      <c r="C142" s="544">
        <v>43241</v>
      </c>
      <c r="D142" s="570">
        <v>1</v>
      </c>
      <c r="E142" s="550" t="str">
        <f>IF($H$142&gt;0,SUM(Daten!$D$12*D142),"0")</f>
        <v>0</v>
      </c>
      <c r="F142" s="534" t="s">
        <v>15</v>
      </c>
      <c r="G142" s="699">
        <v>1</v>
      </c>
      <c r="H142" s="682"/>
      <c r="I142" s="682"/>
      <c r="J142" s="85"/>
      <c r="K142" s="129"/>
      <c r="L142" s="127">
        <f>SUM(J142*Daten!$C$16)</f>
        <v>0</v>
      </c>
      <c r="M142" s="85"/>
      <c r="N142" s="127">
        <f>SUM(M142*Daten!$D$12)</f>
        <v>0</v>
      </c>
      <c r="O142" s="128"/>
      <c r="P142" s="136"/>
      <c r="Q142" s="127">
        <f>SUM(O142*Daten!$D$12)</f>
        <v>0</v>
      </c>
      <c r="R142" s="101"/>
      <c r="S142" s="86"/>
      <c r="T142" s="607">
        <f>SUM(E142:E148)</f>
        <v>0</v>
      </c>
      <c r="U142" s="667">
        <f>SUM(L142:L148)</f>
        <v>0</v>
      </c>
      <c r="V142" s="667">
        <f>SUM(N142:N148)</f>
        <v>0</v>
      </c>
      <c r="W142" s="674">
        <f>SUM(Q142:Q148)</f>
        <v>0</v>
      </c>
      <c r="X142" s="633">
        <f>SUM(R142:R148)</f>
        <v>0</v>
      </c>
      <c r="Y142" s="633">
        <f>SUM(T142+X142+W142+V142+U142+I142-H142)</f>
        <v>0</v>
      </c>
      <c r="Z142" s="631"/>
      <c r="AA142" s="631"/>
      <c r="AB142" s="628"/>
      <c r="AC142" s="643"/>
      <c r="AD142" s="625"/>
      <c r="AE142" s="625"/>
      <c r="AF142" s="625"/>
      <c r="AG142" s="613"/>
      <c r="AH142" s="616"/>
      <c r="AI142" s="619"/>
      <c r="AJ142" s="619"/>
      <c r="AK142" s="621"/>
      <c r="AL142" s="619"/>
      <c r="AM142" s="8"/>
    </row>
    <row r="143" spans="1:39" ht="13.5" customHeight="1" thickBot="1" x14ac:dyDescent="0.25">
      <c r="A143" s="628"/>
      <c r="B143" s="657"/>
      <c r="C143" s="385">
        <v>43242</v>
      </c>
      <c r="D143" s="537"/>
      <c r="E143" s="535" t="str">
        <f>IF($H$142&gt;0,SUM(Daten!$D$12*D143),"0")</f>
        <v>0</v>
      </c>
      <c r="F143" s="532" t="s">
        <v>9</v>
      </c>
      <c r="G143" s="700"/>
      <c r="H143" s="683"/>
      <c r="I143" s="683"/>
      <c r="J143" s="96"/>
      <c r="K143" s="131"/>
      <c r="L143" s="127">
        <f>SUM(J143*Daten!$C$16)</f>
        <v>0</v>
      </c>
      <c r="M143" s="96"/>
      <c r="N143" s="127">
        <f>SUM(M143*Daten!$D$12)</f>
        <v>0</v>
      </c>
      <c r="O143" s="130"/>
      <c r="P143" s="137"/>
      <c r="Q143" s="127">
        <f>SUM(O143*Daten!$D$12)</f>
        <v>0</v>
      </c>
      <c r="R143" s="98"/>
      <c r="S143" s="87"/>
      <c r="T143" s="608"/>
      <c r="U143" s="668"/>
      <c r="V143" s="668"/>
      <c r="W143" s="672"/>
      <c r="X143" s="634"/>
      <c r="Y143" s="634"/>
      <c r="Z143" s="631"/>
      <c r="AA143" s="631"/>
      <c r="AB143" s="628"/>
      <c r="AC143" s="643"/>
      <c r="AD143" s="625"/>
      <c r="AE143" s="625"/>
      <c r="AF143" s="625"/>
      <c r="AG143" s="613"/>
      <c r="AH143" s="616"/>
      <c r="AI143" s="619"/>
      <c r="AJ143" s="619"/>
      <c r="AK143" s="621"/>
      <c r="AL143" s="619"/>
      <c r="AM143" s="8"/>
    </row>
    <row r="144" spans="1:39" ht="13.5" customHeight="1" thickBot="1" x14ac:dyDescent="0.25">
      <c r="A144" s="628"/>
      <c r="B144" s="657"/>
      <c r="C144" s="385">
        <v>43243</v>
      </c>
      <c r="D144" s="537"/>
      <c r="E144" s="535" t="str">
        <f>IF($H$142&gt;0,SUM(Daten!$D$12*D144),"0")</f>
        <v>0</v>
      </c>
      <c r="F144" s="532" t="s">
        <v>10</v>
      </c>
      <c r="G144" s="700"/>
      <c r="H144" s="683"/>
      <c r="I144" s="683"/>
      <c r="J144" s="96"/>
      <c r="K144" s="131"/>
      <c r="L144" s="127">
        <f>SUM(J144*Daten!$C$16)</f>
        <v>0</v>
      </c>
      <c r="M144" s="96"/>
      <c r="N144" s="127">
        <f>SUM(M144*Daten!$D$12)</f>
        <v>0</v>
      </c>
      <c r="O144" s="130"/>
      <c r="P144" s="137"/>
      <c r="Q144" s="127">
        <f>SUM(O144*Daten!$D$12)</f>
        <v>0</v>
      </c>
      <c r="R144" s="98"/>
      <c r="S144" s="87"/>
      <c r="T144" s="608"/>
      <c r="U144" s="668"/>
      <c r="V144" s="668"/>
      <c r="W144" s="672"/>
      <c r="X144" s="634"/>
      <c r="Y144" s="634"/>
      <c r="Z144" s="631"/>
      <c r="AA144" s="631"/>
      <c r="AB144" s="628"/>
      <c r="AC144" s="643"/>
      <c r="AD144" s="625"/>
      <c r="AE144" s="625"/>
      <c r="AF144" s="625"/>
      <c r="AG144" s="613"/>
      <c r="AH144" s="616"/>
      <c r="AI144" s="619"/>
      <c r="AJ144" s="619"/>
      <c r="AK144" s="621"/>
      <c r="AL144" s="619"/>
      <c r="AM144" s="8"/>
    </row>
    <row r="145" spans="1:39" ht="13.5" customHeight="1" thickBot="1" x14ac:dyDescent="0.25">
      <c r="A145" s="628"/>
      <c r="B145" s="657"/>
      <c r="C145" s="385">
        <v>43244</v>
      </c>
      <c r="D145" s="537"/>
      <c r="E145" s="535" t="str">
        <f>IF($H$142&gt;0,SUM(Daten!$D$12*D145),"0")</f>
        <v>0</v>
      </c>
      <c r="F145" s="532" t="s">
        <v>11</v>
      </c>
      <c r="G145" s="700"/>
      <c r="H145" s="683"/>
      <c r="I145" s="683"/>
      <c r="J145" s="96"/>
      <c r="K145" s="131"/>
      <c r="L145" s="127">
        <f>SUM(J145*Daten!$C$16)</f>
        <v>0</v>
      </c>
      <c r="M145" s="96"/>
      <c r="N145" s="127">
        <f>SUM(M145*Daten!$D$12)</f>
        <v>0</v>
      </c>
      <c r="O145" s="130"/>
      <c r="P145" s="137"/>
      <c r="Q145" s="127">
        <f>SUM(O145*Daten!$D$12)</f>
        <v>0</v>
      </c>
      <c r="R145" s="98"/>
      <c r="S145" s="87"/>
      <c r="T145" s="608"/>
      <c r="U145" s="668"/>
      <c r="V145" s="668"/>
      <c r="W145" s="672"/>
      <c r="X145" s="634"/>
      <c r="Y145" s="634"/>
      <c r="Z145" s="631"/>
      <c r="AA145" s="631"/>
      <c r="AB145" s="628"/>
      <c r="AC145" s="643"/>
      <c r="AD145" s="625"/>
      <c r="AE145" s="625"/>
      <c r="AF145" s="625"/>
      <c r="AG145" s="613"/>
      <c r="AH145" s="616"/>
      <c r="AI145" s="619"/>
      <c r="AJ145" s="619"/>
      <c r="AK145" s="621"/>
      <c r="AL145" s="619"/>
      <c r="AM145" s="8"/>
    </row>
    <row r="146" spans="1:39" ht="13.5" customHeight="1" thickBot="1" x14ac:dyDescent="0.25">
      <c r="A146" s="628"/>
      <c r="B146" s="657"/>
      <c r="C146" s="385">
        <v>43245</v>
      </c>
      <c r="D146" s="537"/>
      <c r="E146" s="535" t="str">
        <f>IF($H$142&gt;0,SUM(Daten!$D$12*D146),"0")</f>
        <v>0</v>
      </c>
      <c r="F146" s="532" t="s">
        <v>12</v>
      </c>
      <c r="G146" s="700"/>
      <c r="H146" s="683"/>
      <c r="I146" s="683"/>
      <c r="J146" s="96"/>
      <c r="K146" s="131"/>
      <c r="L146" s="127">
        <f>SUM(J146*Daten!$C$16)</f>
        <v>0</v>
      </c>
      <c r="M146" s="96"/>
      <c r="N146" s="127">
        <f>SUM(M146*Daten!$D$12)</f>
        <v>0</v>
      </c>
      <c r="O146" s="130"/>
      <c r="P146" s="137"/>
      <c r="Q146" s="127">
        <f>SUM(O146*Daten!$D$12)</f>
        <v>0</v>
      </c>
      <c r="R146" s="98"/>
      <c r="S146" s="87"/>
      <c r="T146" s="608"/>
      <c r="U146" s="668"/>
      <c r="V146" s="668"/>
      <c r="W146" s="672"/>
      <c r="X146" s="634"/>
      <c r="Y146" s="634"/>
      <c r="Z146" s="631"/>
      <c r="AA146" s="631"/>
      <c r="AB146" s="628"/>
      <c r="AC146" s="643"/>
      <c r="AD146" s="625"/>
      <c r="AE146" s="625"/>
      <c r="AF146" s="625"/>
      <c r="AG146" s="613"/>
      <c r="AH146" s="616"/>
      <c r="AI146" s="619"/>
      <c r="AJ146" s="619"/>
      <c r="AK146" s="621"/>
      <c r="AL146" s="619"/>
      <c r="AM146" s="8"/>
    </row>
    <row r="147" spans="1:39" ht="13.5" customHeight="1" thickBot="1" x14ac:dyDescent="0.25">
      <c r="A147" s="628"/>
      <c r="B147" s="657"/>
      <c r="C147" s="385">
        <v>43246</v>
      </c>
      <c r="D147" s="537"/>
      <c r="E147" s="535" t="str">
        <f>IF($H$142&gt;0,SUM(Daten!$D$12*D147),"0")</f>
        <v>0</v>
      </c>
      <c r="F147" s="532" t="s">
        <v>13</v>
      </c>
      <c r="G147" s="700"/>
      <c r="H147" s="683"/>
      <c r="I147" s="683"/>
      <c r="J147" s="96"/>
      <c r="K147" s="131"/>
      <c r="L147" s="127">
        <f>SUM(J147*Daten!$C$16)</f>
        <v>0</v>
      </c>
      <c r="M147" s="96"/>
      <c r="N147" s="127">
        <f>SUM(M147*Daten!$D$12)</f>
        <v>0</v>
      </c>
      <c r="O147" s="130"/>
      <c r="P147" s="137"/>
      <c r="Q147" s="127">
        <f>SUM(O147*Daten!$D$12)</f>
        <v>0</v>
      </c>
      <c r="R147" s="98"/>
      <c r="S147" s="87"/>
      <c r="T147" s="608"/>
      <c r="U147" s="668"/>
      <c r="V147" s="668"/>
      <c r="W147" s="672"/>
      <c r="X147" s="634"/>
      <c r="Y147" s="634"/>
      <c r="Z147" s="631"/>
      <c r="AA147" s="631"/>
      <c r="AB147" s="628"/>
      <c r="AC147" s="643"/>
      <c r="AD147" s="625"/>
      <c r="AE147" s="625"/>
      <c r="AF147" s="625"/>
      <c r="AG147" s="613"/>
      <c r="AH147" s="616"/>
      <c r="AI147" s="619"/>
      <c r="AJ147" s="619"/>
      <c r="AK147" s="621"/>
      <c r="AL147" s="619"/>
      <c r="AM147" s="8"/>
    </row>
    <row r="148" spans="1:39" ht="13.5" customHeight="1" thickBot="1" x14ac:dyDescent="0.25">
      <c r="A148" s="629"/>
      <c r="B148" s="658"/>
      <c r="C148" s="575">
        <v>43247</v>
      </c>
      <c r="D148" s="377"/>
      <c r="E148" s="535" t="str">
        <f>IF($H$142&gt;0,SUM(Daten!$D$12*D148),"0")</f>
        <v>0</v>
      </c>
      <c r="F148" s="533" t="s">
        <v>14</v>
      </c>
      <c r="G148" s="701"/>
      <c r="H148" s="684"/>
      <c r="I148" s="684"/>
      <c r="J148" s="99"/>
      <c r="K148" s="133"/>
      <c r="L148" s="127">
        <f>SUM(J148*Daten!$C$16)</f>
        <v>0</v>
      </c>
      <c r="M148" s="99"/>
      <c r="N148" s="127">
        <f>SUM(M148*Daten!$D$12)</f>
        <v>0</v>
      </c>
      <c r="O148" s="132"/>
      <c r="P148" s="138"/>
      <c r="Q148" s="127">
        <f>SUM(O148*Daten!$D$12)</f>
        <v>0</v>
      </c>
      <c r="R148" s="100"/>
      <c r="S148" s="88"/>
      <c r="T148" s="609"/>
      <c r="U148" s="669"/>
      <c r="V148" s="669"/>
      <c r="W148" s="673"/>
      <c r="X148" s="635"/>
      <c r="Y148" s="635"/>
      <c r="Z148" s="632"/>
      <c r="AA148" s="632"/>
      <c r="AB148" s="629"/>
      <c r="AC148" s="644"/>
      <c r="AD148" s="626"/>
      <c r="AE148" s="626"/>
      <c r="AF148" s="626"/>
      <c r="AG148" s="614"/>
      <c r="AH148" s="617"/>
      <c r="AI148" s="620"/>
      <c r="AJ148" s="620"/>
      <c r="AK148" s="622"/>
      <c r="AL148" s="620"/>
      <c r="AM148" s="8"/>
    </row>
    <row r="149" spans="1:39" ht="15" customHeight="1" thickBot="1" x14ac:dyDescent="0.25">
      <c r="A149" s="627" t="s">
        <v>191</v>
      </c>
      <c r="B149" s="656" t="s">
        <v>37</v>
      </c>
      <c r="C149" s="544">
        <v>43248</v>
      </c>
      <c r="D149" s="536"/>
      <c r="E149" s="535" t="str">
        <f>IF($H$149&gt;0,SUM(Daten!$D$12*D149),"0")</f>
        <v>0</v>
      </c>
      <c r="F149" s="534" t="s">
        <v>15</v>
      </c>
      <c r="G149" s="699">
        <v>1</v>
      </c>
      <c r="H149" s="682"/>
      <c r="I149" s="682"/>
      <c r="J149" s="85"/>
      <c r="K149" s="129"/>
      <c r="L149" s="127">
        <f>SUM(J149*Daten!$C$16)</f>
        <v>0</v>
      </c>
      <c r="M149" s="85"/>
      <c r="N149" s="127">
        <f>SUM(M149*Daten!$D$12)</f>
        <v>0</v>
      </c>
      <c r="O149" s="128"/>
      <c r="P149" s="136"/>
      <c r="Q149" s="127">
        <f>SUM(O149*Daten!$D$12)</f>
        <v>0</v>
      </c>
      <c r="R149" s="101"/>
      <c r="S149" s="86"/>
      <c r="T149" s="607">
        <f>SUM(E149:E155)</f>
        <v>0</v>
      </c>
      <c r="U149" s="667">
        <f>SUM(L149:L155)</f>
        <v>0</v>
      </c>
      <c r="V149" s="667">
        <f>SUM(N149:N155)</f>
        <v>0</v>
      </c>
      <c r="W149" s="674">
        <f>SUM(Q149:Q155)</f>
        <v>0</v>
      </c>
      <c r="X149" s="633">
        <f>SUM(R149:R155)</f>
        <v>0</v>
      </c>
      <c r="Y149" s="633">
        <f>SUM(T149+X149+W149+V149+U149+I149-H149)</f>
        <v>0</v>
      </c>
      <c r="Z149" s="630">
        <f>SUM(Y149:Y183)</f>
        <v>0</v>
      </c>
      <c r="AA149" s="630">
        <f>SUM(I149:I183)</f>
        <v>0</v>
      </c>
      <c r="AB149" s="627" t="s">
        <v>191</v>
      </c>
      <c r="AC149" s="642">
        <v>1</v>
      </c>
      <c r="AD149" s="624">
        <f>SUM(AL121+Y149,Y156,Y163,Y170,Y177)</f>
        <v>0</v>
      </c>
      <c r="AE149" s="624">
        <f>SUMIF(AA149,"&gt;0",AD149)</f>
        <v>0</v>
      </c>
      <c r="AF149" s="624">
        <f>SUM(AC149*AE149)</f>
        <v>0</v>
      </c>
      <c r="AG149" s="612">
        <f>SUMIF(AA149,"&gt;0",Daten!$G$5)</f>
        <v>0</v>
      </c>
      <c r="AH149" s="615" t="str">
        <f>IF(AF149&gt;SUM(Daten!$G$5),SUM(Daten!$G$5*1),"0")</f>
        <v>0</v>
      </c>
      <c r="AI149" s="618" t="str">
        <f>IF(AG149&lt;SUM(AF149),SUM(AF149*1),"0")</f>
        <v>0</v>
      </c>
      <c r="AJ149" s="618">
        <f>SUM(AH149-AI149)</f>
        <v>0</v>
      </c>
      <c r="AK149" s="623">
        <v>0</v>
      </c>
      <c r="AL149" s="618">
        <f>SUM(AE149+AJ149+AK149)</f>
        <v>0</v>
      </c>
      <c r="AM149" s="8"/>
    </row>
    <row r="150" spans="1:39" ht="13.5" customHeight="1" thickBot="1" x14ac:dyDescent="0.25">
      <c r="A150" s="628"/>
      <c r="B150" s="657"/>
      <c r="C150" s="385">
        <v>43249</v>
      </c>
      <c r="D150" s="537"/>
      <c r="E150" s="535" t="str">
        <f>IF($H$149&gt;0,SUM(Daten!$D$12*D150),"0")</f>
        <v>0</v>
      </c>
      <c r="F150" s="532" t="s">
        <v>9</v>
      </c>
      <c r="G150" s="700"/>
      <c r="H150" s="683"/>
      <c r="I150" s="683"/>
      <c r="J150" s="96"/>
      <c r="K150" s="131"/>
      <c r="L150" s="127">
        <f>SUM(J150*Daten!$C$16)</f>
        <v>0</v>
      </c>
      <c r="M150" s="96"/>
      <c r="N150" s="127">
        <f>SUM(M150*Daten!$D$12)</f>
        <v>0</v>
      </c>
      <c r="O150" s="130"/>
      <c r="P150" s="137"/>
      <c r="Q150" s="127">
        <f>SUM(O150*Daten!$D$12)</f>
        <v>0</v>
      </c>
      <c r="R150" s="98"/>
      <c r="S150" s="87"/>
      <c r="T150" s="608"/>
      <c r="U150" s="668"/>
      <c r="V150" s="668"/>
      <c r="W150" s="672"/>
      <c r="X150" s="634"/>
      <c r="Y150" s="634"/>
      <c r="Z150" s="631"/>
      <c r="AA150" s="631"/>
      <c r="AB150" s="628"/>
      <c r="AC150" s="643"/>
      <c r="AD150" s="625"/>
      <c r="AE150" s="625"/>
      <c r="AF150" s="625"/>
      <c r="AG150" s="613"/>
      <c r="AH150" s="616"/>
      <c r="AI150" s="619"/>
      <c r="AJ150" s="619"/>
      <c r="AK150" s="621"/>
      <c r="AL150" s="619"/>
      <c r="AM150" s="8"/>
    </row>
    <row r="151" spans="1:39" ht="13.5" customHeight="1" thickBot="1" x14ac:dyDescent="0.25">
      <c r="A151" s="628"/>
      <c r="B151" s="657"/>
      <c r="C151" s="385">
        <v>43250</v>
      </c>
      <c r="D151" s="537"/>
      <c r="E151" s="535" t="str">
        <f>IF($H$149&gt;0,SUM(Daten!$D$12*D151),"0")</f>
        <v>0</v>
      </c>
      <c r="F151" s="532" t="s">
        <v>10</v>
      </c>
      <c r="G151" s="700"/>
      <c r="H151" s="683"/>
      <c r="I151" s="683"/>
      <c r="J151" s="96"/>
      <c r="K151" s="131"/>
      <c r="L151" s="127">
        <f>SUM(J151*Daten!$C$16)</f>
        <v>0</v>
      </c>
      <c r="M151" s="96"/>
      <c r="N151" s="127">
        <f>SUM(M151*Daten!$D$12)</f>
        <v>0</v>
      </c>
      <c r="O151" s="130"/>
      <c r="P151" s="137"/>
      <c r="Q151" s="127">
        <f>SUM(O151*Daten!$D$12)</f>
        <v>0</v>
      </c>
      <c r="R151" s="98"/>
      <c r="S151" s="87"/>
      <c r="T151" s="608"/>
      <c r="U151" s="668"/>
      <c r="V151" s="668"/>
      <c r="W151" s="672"/>
      <c r="X151" s="634"/>
      <c r="Y151" s="634"/>
      <c r="Z151" s="631"/>
      <c r="AA151" s="631"/>
      <c r="AB151" s="628"/>
      <c r="AC151" s="643"/>
      <c r="AD151" s="625"/>
      <c r="AE151" s="625"/>
      <c r="AF151" s="625"/>
      <c r="AG151" s="613"/>
      <c r="AH151" s="616"/>
      <c r="AI151" s="619"/>
      <c r="AJ151" s="619"/>
      <c r="AK151" s="621"/>
      <c r="AL151" s="619"/>
      <c r="AM151" s="8"/>
    </row>
    <row r="152" spans="1:39" ht="13.5" customHeight="1" thickBot="1" x14ac:dyDescent="0.25">
      <c r="A152" s="628"/>
      <c r="B152" s="657"/>
      <c r="C152" s="385">
        <v>43251</v>
      </c>
      <c r="D152" s="542">
        <v>1</v>
      </c>
      <c r="E152" s="535" t="str">
        <f>IF($H$149&gt;0,SUM(Daten!$D$12*D152),"0")</f>
        <v>0</v>
      </c>
      <c r="F152" s="532" t="s">
        <v>11</v>
      </c>
      <c r="G152" s="700"/>
      <c r="H152" s="683"/>
      <c r="I152" s="683"/>
      <c r="J152" s="96"/>
      <c r="K152" s="131"/>
      <c r="L152" s="127">
        <f>SUM(J152*Daten!$C$16)</f>
        <v>0</v>
      </c>
      <c r="M152" s="96"/>
      <c r="N152" s="127">
        <f>SUM(M152*Daten!$D$12)</f>
        <v>0</v>
      </c>
      <c r="O152" s="130"/>
      <c r="P152" s="137"/>
      <c r="Q152" s="127">
        <f>SUM(O152*Daten!$D$12)</f>
        <v>0</v>
      </c>
      <c r="R152" s="98"/>
      <c r="S152" s="87"/>
      <c r="T152" s="608"/>
      <c r="U152" s="668"/>
      <c r="V152" s="668"/>
      <c r="W152" s="672"/>
      <c r="X152" s="634"/>
      <c r="Y152" s="634"/>
      <c r="Z152" s="631"/>
      <c r="AA152" s="631"/>
      <c r="AB152" s="628"/>
      <c r="AC152" s="643"/>
      <c r="AD152" s="625"/>
      <c r="AE152" s="625"/>
      <c r="AF152" s="625"/>
      <c r="AG152" s="613"/>
      <c r="AH152" s="616"/>
      <c r="AI152" s="619"/>
      <c r="AJ152" s="619"/>
      <c r="AK152" s="621"/>
      <c r="AL152" s="619"/>
      <c r="AM152" s="8"/>
    </row>
    <row r="153" spans="1:39" ht="13.5" customHeight="1" thickBot="1" x14ac:dyDescent="0.25">
      <c r="A153" s="628"/>
      <c r="B153" s="657"/>
      <c r="C153" s="385">
        <v>43252</v>
      </c>
      <c r="D153" s="537"/>
      <c r="E153" s="535" t="str">
        <f>IF($H$149&gt;0,SUM(Daten!$D$12*D153),"0")</f>
        <v>0</v>
      </c>
      <c r="F153" s="532" t="s">
        <v>12</v>
      </c>
      <c r="G153" s="700"/>
      <c r="H153" s="683"/>
      <c r="I153" s="683"/>
      <c r="J153" s="96"/>
      <c r="K153" s="131"/>
      <c r="L153" s="127">
        <f>SUM(J153*Daten!$C$16)</f>
        <v>0</v>
      </c>
      <c r="M153" s="96"/>
      <c r="N153" s="127">
        <f>SUM(M153*Daten!$D$12)</f>
        <v>0</v>
      </c>
      <c r="O153" s="130"/>
      <c r="P153" s="137"/>
      <c r="Q153" s="127">
        <f>SUM(O153*Daten!$D$12)</f>
        <v>0</v>
      </c>
      <c r="R153" s="98"/>
      <c r="S153" s="87"/>
      <c r="T153" s="608"/>
      <c r="U153" s="668"/>
      <c r="V153" s="668"/>
      <c r="W153" s="672"/>
      <c r="X153" s="634"/>
      <c r="Y153" s="634"/>
      <c r="Z153" s="631"/>
      <c r="AA153" s="631"/>
      <c r="AB153" s="628"/>
      <c r="AC153" s="643"/>
      <c r="AD153" s="625"/>
      <c r="AE153" s="625"/>
      <c r="AF153" s="625"/>
      <c r="AG153" s="613"/>
      <c r="AH153" s="616"/>
      <c r="AI153" s="619"/>
      <c r="AJ153" s="619"/>
      <c r="AK153" s="621"/>
      <c r="AL153" s="619"/>
      <c r="AM153" s="8"/>
    </row>
    <row r="154" spans="1:39" ht="13.5" customHeight="1" thickBot="1" x14ac:dyDescent="0.25">
      <c r="A154" s="628"/>
      <c r="B154" s="657"/>
      <c r="C154" s="385">
        <v>43253</v>
      </c>
      <c r="D154" s="537"/>
      <c r="E154" s="535" t="str">
        <f>IF($H$149&gt;0,SUM(Daten!$D$12*D154),"0")</f>
        <v>0</v>
      </c>
      <c r="F154" s="532" t="s">
        <v>13</v>
      </c>
      <c r="G154" s="700"/>
      <c r="H154" s="683"/>
      <c r="I154" s="683"/>
      <c r="J154" s="96"/>
      <c r="K154" s="131"/>
      <c r="L154" s="127">
        <f>SUM(J154*Daten!$C$16)</f>
        <v>0</v>
      </c>
      <c r="M154" s="96"/>
      <c r="N154" s="127">
        <f>SUM(M154*Daten!$D$12)</f>
        <v>0</v>
      </c>
      <c r="O154" s="130"/>
      <c r="P154" s="137"/>
      <c r="Q154" s="127">
        <f>SUM(O154*Daten!$D$12)</f>
        <v>0</v>
      </c>
      <c r="R154" s="98"/>
      <c r="S154" s="87"/>
      <c r="T154" s="608"/>
      <c r="U154" s="668"/>
      <c r="V154" s="668"/>
      <c r="W154" s="672"/>
      <c r="X154" s="634"/>
      <c r="Y154" s="634"/>
      <c r="Z154" s="631"/>
      <c r="AA154" s="631"/>
      <c r="AB154" s="628"/>
      <c r="AC154" s="643"/>
      <c r="AD154" s="625"/>
      <c r="AE154" s="625"/>
      <c r="AF154" s="625"/>
      <c r="AG154" s="613"/>
      <c r="AH154" s="616"/>
      <c r="AI154" s="619"/>
      <c r="AJ154" s="619"/>
      <c r="AK154" s="621"/>
      <c r="AL154" s="619"/>
      <c r="AM154" s="8"/>
    </row>
    <row r="155" spans="1:39" ht="13.5" customHeight="1" thickBot="1" x14ac:dyDescent="0.25">
      <c r="A155" s="628"/>
      <c r="B155" s="658"/>
      <c r="C155" s="575">
        <v>43254</v>
      </c>
      <c r="D155" s="537"/>
      <c r="E155" s="549" t="str">
        <f>IF($H$149&gt;0,SUM(Daten!$D$12*D155),"0")</f>
        <v>0</v>
      </c>
      <c r="F155" s="533" t="s">
        <v>14</v>
      </c>
      <c r="G155" s="701"/>
      <c r="H155" s="684"/>
      <c r="I155" s="684"/>
      <c r="J155" s="99"/>
      <c r="K155" s="133"/>
      <c r="L155" s="127">
        <f>SUM(J155*Daten!$C$16)</f>
        <v>0</v>
      </c>
      <c r="M155" s="99"/>
      <c r="N155" s="127">
        <f>SUM(M155*Daten!$D$12)</f>
        <v>0</v>
      </c>
      <c r="O155" s="132"/>
      <c r="P155" s="138"/>
      <c r="Q155" s="127">
        <f>SUM(O155*Daten!$D$12)</f>
        <v>0</v>
      </c>
      <c r="R155" s="100"/>
      <c r="S155" s="88"/>
      <c r="T155" s="609"/>
      <c r="U155" s="669"/>
      <c r="V155" s="669"/>
      <c r="W155" s="673"/>
      <c r="X155" s="635"/>
      <c r="Y155" s="635"/>
      <c r="Z155" s="631"/>
      <c r="AA155" s="631"/>
      <c r="AB155" s="628"/>
      <c r="AC155" s="643"/>
      <c r="AD155" s="625"/>
      <c r="AE155" s="625"/>
      <c r="AF155" s="625"/>
      <c r="AG155" s="613"/>
      <c r="AH155" s="616"/>
      <c r="AI155" s="619"/>
      <c r="AJ155" s="619"/>
      <c r="AK155" s="621"/>
      <c r="AL155" s="619"/>
      <c r="AM155" s="8"/>
    </row>
    <row r="156" spans="1:39" ht="15" customHeight="1" thickBot="1" x14ac:dyDescent="0.25">
      <c r="A156" s="628"/>
      <c r="B156" s="656" t="s">
        <v>38</v>
      </c>
      <c r="C156" s="544">
        <v>43255</v>
      </c>
      <c r="D156" s="537"/>
      <c r="E156" s="552" t="str">
        <f>IF($H$156&gt;0,SUM(Daten!$D$12*D156),"0")</f>
        <v>0</v>
      </c>
      <c r="F156" s="534" t="s">
        <v>15</v>
      </c>
      <c r="G156" s="699">
        <v>1</v>
      </c>
      <c r="H156" s="685"/>
      <c r="I156" s="682"/>
      <c r="J156" s="85"/>
      <c r="K156" s="129"/>
      <c r="L156" s="127">
        <f>SUM(J156*Daten!$C$16)</f>
        <v>0</v>
      </c>
      <c r="M156" s="85"/>
      <c r="N156" s="127">
        <f>SUM(M156*Daten!$D$12)</f>
        <v>0</v>
      </c>
      <c r="O156" s="128"/>
      <c r="P156" s="136"/>
      <c r="Q156" s="127">
        <f>SUM(O156*Daten!$D$12)</f>
        <v>0</v>
      </c>
      <c r="R156" s="101"/>
      <c r="S156" s="86"/>
      <c r="T156" s="607">
        <f>SUM(E156:E162)</f>
        <v>0</v>
      </c>
      <c r="U156" s="667">
        <f>SUM(L156:L162)</f>
        <v>0</v>
      </c>
      <c r="V156" s="667">
        <f>SUM(N156:N162)</f>
        <v>0</v>
      </c>
      <c r="W156" s="674">
        <f>SUM(Q156:Q162)</f>
        <v>0</v>
      </c>
      <c r="X156" s="633">
        <f>SUM(R156:R162)</f>
        <v>0</v>
      </c>
      <c r="Y156" s="633">
        <f>SUM(T156+X156+W156+V156+U156+I156-H156)</f>
        <v>0</v>
      </c>
      <c r="Z156" s="631"/>
      <c r="AA156" s="631"/>
      <c r="AB156" s="628"/>
      <c r="AC156" s="643"/>
      <c r="AD156" s="625"/>
      <c r="AE156" s="625"/>
      <c r="AF156" s="625"/>
      <c r="AG156" s="613"/>
      <c r="AH156" s="616"/>
      <c r="AI156" s="619"/>
      <c r="AJ156" s="619"/>
      <c r="AK156" s="621"/>
      <c r="AL156" s="619"/>
      <c r="AM156" s="8"/>
    </row>
    <row r="157" spans="1:39" ht="13.5" customHeight="1" thickBot="1" x14ac:dyDescent="0.25">
      <c r="A157" s="628"/>
      <c r="B157" s="657"/>
      <c r="C157" s="385">
        <v>43256</v>
      </c>
      <c r="D157" s="537"/>
      <c r="E157" s="535" t="str">
        <f>IF($H$156&gt;0,SUM(Daten!$D$12*D157),"0")</f>
        <v>0</v>
      </c>
      <c r="F157" s="532" t="s">
        <v>9</v>
      </c>
      <c r="G157" s="700"/>
      <c r="H157" s="686"/>
      <c r="I157" s="683"/>
      <c r="J157" s="96"/>
      <c r="K157" s="131"/>
      <c r="L157" s="127">
        <f>SUM(J157*Daten!$C$16)</f>
        <v>0</v>
      </c>
      <c r="M157" s="96"/>
      <c r="N157" s="127">
        <f>SUM(M157*Daten!$D$12)</f>
        <v>0</v>
      </c>
      <c r="O157" s="130"/>
      <c r="P157" s="137"/>
      <c r="Q157" s="127">
        <f>SUM(O157*Daten!$D$12)</f>
        <v>0</v>
      </c>
      <c r="R157" s="98"/>
      <c r="S157" s="87"/>
      <c r="T157" s="608"/>
      <c r="U157" s="668"/>
      <c r="V157" s="668"/>
      <c r="W157" s="672"/>
      <c r="X157" s="634"/>
      <c r="Y157" s="634"/>
      <c r="Z157" s="631"/>
      <c r="AA157" s="631"/>
      <c r="AB157" s="628"/>
      <c r="AC157" s="643"/>
      <c r="AD157" s="625"/>
      <c r="AE157" s="625"/>
      <c r="AF157" s="625"/>
      <c r="AG157" s="613"/>
      <c r="AH157" s="616"/>
      <c r="AI157" s="619"/>
      <c r="AJ157" s="619"/>
      <c r="AK157" s="621"/>
      <c r="AL157" s="619"/>
      <c r="AM157" s="8"/>
    </row>
    <row r="158" spans="1:39" ht="13.5" customHeight="1" thickBot="1" x14ac:dyDescent="0.25">
      <c r="A158" s="628"/>
      <c r="B158" s="657"/>
      <c r="C158" s="385">
        <v>43257</v>
      </c>
      <c r="D158" s="537"/>
      <c r="E158" s="535" t="str">
        <f>IF($H$156&gt;0,SUM(Daten!$D$12*D158),"0")</f>
        <v>0</v>
      </c>
      <c r="F158" s="532" t="s">
        <v>10</v>
      </c>
      <c r="G158" s="700"/>
      <c r="H158" s="686"/>
      <c r="I158" s="683"/>
      <c r="J158" s="96"/>
      <c r="K158" s="131"/>
      <c r="L158" s="127">
        <f>SUM(J158*Daten!$C$16)</f>
        <v>0</v>
      </c>
      <c r="M158" s="96"/>
      <c r="N158" s="127">
        <f>SUM(M158*Daten!$D$12)</f>
        <v>0</v>
      </c>
      <c r="O158" s="130"/>
      <c r="P158" s="137"/>
      <c r="Q158" s="127">
        <f>SUM(O158*Daten!$D$12)</f>
        <v>0</v>
      </c>
      <c r="R158" s="98"/>
      <c r="S158" s="87"/>
      <c r="T158" s="608"/>
      <c r="U158" s="668"/>
      <c r="V158" s="668"/>
      <c r="W158" s="672"/>
      <c r="X158" s="634"/>
      <c r="Y158" s="634"/>
      <c r="Z158" s="631"/>
      <c r="AA158" s="631"/>
      <c r="AB158" s="628"/>
      <c r="AC158" s="643"/>
      <c r="AD158" s="625"/>
      <c r="AE158" s="625"/>
      <c r="AF158" s="625"/>
      <c r="AG158" s="613"/>
      <c r="AH158" s="616"/>
      <c r="AI158" s="619"/>
      <c r="AJ158" s="619"/>
      <c r="AK158" s="621"/>
      <c r="AL158" s="619"/>
      <c r="AM158" s="8"/>
    </row>
    <row r="159" spans="1:39" ht="13.5" customHeight="1" thickBot="1" x14ac:dyDescent="0.25">
      <c r="A159" s="628"/>
      <c r="B159" s="657"/>
      <c r="C159" s="385">
        <v>43258</v>
      </c>
      <c r="D159" s="537"/>
      <c r="E159" s="535" t="str">
        <f>IF($H$156&gt;0,SUM(Daten!$D$12*D159),"0")</f>
        <v>0</v>
      </c>
      <c r="F159" s="532" t="s">
        <v>11</v>
      </c>
      <c r="G159" s="700"/>
      <c r="H159" s="686"/>
      <c r="I159" s="683"/>
      <c r="J159" s="96"/>
      <c r="K159" s="131"/>
      <c r="L159" s="127">
        <f>SUM(J159*Daten!$C$16)</f>
        <v>0</v>
      </c>
      <c r="M159" s="96"/>
      <c r="N159" s="127">
        <f>SUM(M159*Daten!$D$12)</f>
        <v>0</v>
      </c>
      <c r="O159" s="130"/>
      <c r="P159" s="137"/>
      <c r="Q159" s="127">
        <f>SUM(O159*Daten!$D$12)</f>
        <v>0</v>
      </c>
      <c r="R159" s="98"/>
      <c r="S159" s="87"/>
      <c r="T159" s="608"/>
      <c r="U159" s="668"/>
      <c r="V159" s="668"/>
      <c r="W159" s="672"/>
      <c r="X159" s="634"/>
      <c r="Y159" s="634"/>
      <c r="Z159" s="631"/>
      <c r="AA159" s="631"/>
      <c r="AB159" s="628"/>
      <c r="AC159" s="643"/>
      <c r="AD159" s="625"/>
      <c r="AE159" s="625"/>
      <c r="AF159" s="625"/>
      <c r="AG159" s="613"/>
      <c r="AH159" s="616"/>
      <c r="AI159" s="619"/>
      <c r="AJ159" s="619"/>
      <c r="AK159" s="621"/>
      <c r="AL159" s="619"/>
      <c r="AM159" s="8"/>
    </row>
    <row r="160" spans="1:39" ht="13.5" customHeight="1" thickBot="1" x14ac:dyDescent="0.25">
      <c r="A160" s="628"/>
      <c r="B160" s="657"/>
      <c r="C160" s="385">
        <v>43259</v>
      </c>
      <c r="D160" s="537"/>
      <c r="E160" s="535" t="str">
        <f>IF($H$156&gt;0,SUM(Daten!$D$12*D160),"0")</f>
        <v>0</v>
      </c>
      <c r="F160" s="532" t="s">
        <v>12</v>
      </c>
      <c r="G160" s="700"/>
      <c r="H160" s="686"/>
      <c r="I160" s="683"/>
      <c r="J160" s="96"/>
      <c r="K160" s="131"/>
      <c r="L160" s="127">
        <f>SUM(J160*Daten!$C$16)</f>
        <v>0</v>
      </c>
      <c r="M160" s="96"/>
      <c r="N160" s="127">
        <f>SUM(M160*Daten!$D$12)</f>
        <v>0</v>
      </c>
      <c r="O160" s="130"/>
      <c r="P160" s="137"/>
      <c r="Q160" s="127">
        <f>SUM(O160*Daten!$D$12)</f>
        <v>0</v>
      </c>
      <c r="R160" s="98"/>
      <c r="S160" s="87"/>
      <c r="T160" s="608"/>
      <c r="U160" s="668"/>
      <c r="V160" s="668"/>
      <c r="W160" s="672"/>
      <c r="X160" s="634"/>
      <c r="Y160" s="634"/>
      <c r="Z160" s="631"/>
      <c r="AA160" s="631"/>
      <c r="AB160" s="628"/>
      <c r="AC160" s="643"/>
      <c r="AD160" s="625"/>
      <c r="AE160" s="625"/>
      <c r="AF160" s="625"/>
      <c r="AG160" s="613"/>
      <c r="AH160" s="616"/>
      <c r="AI160" s="619"/>
      <c r="AJ160" s="619"/>
      <c r="AK160" s="621"/>
      <c r="AL160" s="619"/>
      <c r="AM160" s="8"/>
    </row>
    <row r="161" spans="1:39" ht="13.5" customHeight="1" thickBot="1" x14ac:dyDescent="0.25">
      <c r="A161" s="628"/>
      <c r="B161" s="657"/>
      <c r="C161" s="385">
        <v>43260</v>
      </c>
      <c r="D161" s="537"/>
      <c r="E161" s="535" t="str">
        <f>IF($H$156&gt;0,SUM(Daten!$D$12*D161),"0")</f>
        <v>0</v>
      </c>
      <c r="F161" s="532" t="s">
        <v>13</v>
      </c>
      <c r="G161" s="700"/>
      <c r="H161" s="686"/>
      <c r="I161" s="683"/>
      <c r="J161" s="96"/>
      <c r="K161" s="131"/>
      <c r="L161" s="127">
        <f>SUM(J161*Daten!$C$16)</f>
        <v>0</v>
      </c>
      <c r="M161" s="96"/>
      <c r="N161" s="127">
        <f>SUM(M161*Daten!$D$12)</f>
        <v>0</v>
      </c>
      <c r="O161" s="130"/>
      <c r="P161" s="137"/>
      <c r="Q161" s="127">
        <f>SUM(O161*Daten!$D$12)</f>
        <v>0</v>
      </c>
      <c r="R161" s="98"/>
      <c r="S161" s="87"/>
      <c r="T161" s="608"/>
      <c r="U161" s="668"/>
      <c r="V161" s="668"/>
      <c r="W161" s="672"/>
      <c r="X161" s="634"/>
      <c r="Y161" s="634"/>
      <c r="Z161" s="631"/>
      <c r="AA161" s="631"/>
      <c r="AB161" s="628"/>
      <c r="AC161" s="643"/>
      <c r="AD161" s="625"/>
      <c r="AE161" s="625"/>
      <c r="AF161" s="625"/>
      <c r="AG161" s="613"/>
      <c r="AH161" s="616"/>
      <c r="AI161" s="619"/>
      <c r="AJ161" s="619"/>
      <c r="AK161" s="621"/>
      <c r="AL161" s="619"/>
      <c r="AM161" s="8"/>
    </row>
    <row r="162" spans="1:39" ht="13.5" customHeight="1" thickBot="1" x14ac:dyDescent="0.25">
      <c r="A162" s="628"/>
      <c r="B162" s="658"/>
      <c r="C162" s="575">
        <v>43261</v>
      </c>
      <c r="D162" s="377"/>
      <c r="E162" s="549" t="str">
        <f>IF($H$156&gt;0,SUM(Daten!$D$12*D162),"0")</f>
        <v>0</v>
      </c>
      <c r="F162" s="533" t="s">
        <v>14</v>
      </c>
      <c r="G162" s="701"/>
      <c r="H162" s="687"/>
      <c r="I162" s="684"/>
      <c r="J162" s="99"/>
      <c r="K162" s="133"/>
      <c r="L162" s="127">
        <f>SUM(J162*Daten!$C$16)</f>
        <v>0</v>
      </c>
      <c r="M162" s="99"/>
      <c r="N162" s="127">
        <f>SUM(M162*Daten!$D$12)</f>
        <v>0</v>
      </c>
      <c r="O162" s="132"/>
      <c r="P162" s="138"/>
      <c r="Q162" s="127">
        <f>SUM(O162*Daten!$D$12)</f>
        <v>0</v>
      </c>
      <c r="R162" s="100"/>
      <c r="S162" s="88"/>
      <c r="T162" s="609"/>
      <c r="U162" s="669"/>
      <c r="V162" s="669"/>
      <c r="W162" s="673"/>
      <c r="X162" s="635"/>
      <c r="Y162" s="635"/>
      <c r="Z162" s="631"/>
      <c r="AA162" s="631"/>
      <c r="AB162" s="628"/>
      <c r="AC162" s="643"/>
      <c r="AD162" s="625"/>
      <c r="AE162" s="625"/>
      <c r="AF162" s="625"/>
      <c r="AG162" s="613"/>
      <c r="AH162" s="616"/>
      <c r="AI162" s="619"/>
      <c r="AJ162" s="619"/>
      <c r="AK162" s="621"/>
      <c r="AL162" s="619"/>
      <c r="AM162" s="8"/>
    </row>
    <row r="163" spans="1:39" ht="15" customHeight="1" thickBot="1" x14ac:dyDescent="0.25">
      <c r="A163" s="628"/>
      <c r="B163" s="656" t="s">
        <v>39</v>
      </c>
      <c r="C163" s="544">
        <v>43262</v>
      </c>
      <c r="D163" s="536"/>
      <c r="E163" s="550" t="str">
        <f>IF($H$163&gt;0,SUM(Daten!$D$12*D163),"0")</f>
        <v>0</v>
      </c>
      <c r="F163" s="534" t="s">
        <v>15</v>
      </c>
      <c r="G163" s="699">
        <v>1</v>
      </c>
      <c r="H163" s="682"/>
      <c r="I163" s="682"/>
      <c r="J163" s="85"/>
      <c r="K163" s="129"/>
      <c r="L163" s="127">
        <f>SUM(J163*Daten!$C$16)</f>
        <v>0</v>
      </c>
      <c r="M163" s="85"/>
      <c r="N163" s="127">
        <f>SUM(M163*Daten!$D$12)</f>
        <v>0</v>
      </c>
      <c r="O163" s="128"/>
      <c r="P163" s="136"/>
      <c r="Q163" s="127">
        <f>SUM(O163*Daten!$D$12)</f>
        <v>0</v>
      </c>
      <c r="R163" s="101"/>
      <c r="S163" s="86"/>
      <c r="T163" s="607">
        <f>SUM(E163:E169)</f>
        <v>0</v>
      </c>
      <c r="U163" s="667">
        <f>SUM(L163:L169)</f>
        <v>0</v>
      </c>
      <c r="V163" s="667">
        <f>SUM(N163:N169)</f>
        <v>0</v>
      </c>
      <c r="W163" s="674">
        <f>SUM(Q163:Q169)</f>
        <v>0</v>
      </c>
      <c r="X163" s="633">
        <f>SUM(R163:R169)</f>
        <v>0</v>
      </c>
      <c r="Y163" s="633">
        <f>SUM(T163+X163+W163+V163+U163+I163-H163)</f>
        <v>0</v>
      </c>
      <c r="Z163" s="631"/>
      <c r="AA163" s="631"/>
      <c r="AB163" s="628"/>
      <c r="AC163" s="643"/>
      <c r="AD163" s="625"/>
      <c r="AE163" s="625"/>
      <c r="AF163" s="625"/>
      <c r="AG163" s="613"/>
      <c r="AH163" s="616"/>
      <c r="AI163" s="619"/>
      <c r="AJ163" s="619"/>
      <c r="AK163" s="621"/>
      <c r="AL163" s="619"/>
      <c r="AM163" s="8"/>
    </row>
    <row r="164" spans="1:39" ht="13.5" customHeight="1" thickBot="1" x14ac:dyDescent="0.25">
      <c r="A164" s="628"/>
      <c r="B164" s="657"/>
      <c r="C164" s="385">
        <v>43263</v>
      </c>
      <c r="D164" s="537"/>
      <c r="E164" s="535" t="str">
        <f>IF($H$163&gt;0,SUM(Daten!$D$12*D164),"0")</f>
        <v>0</v>
      </c>
      <c r="F164" s="532" t="s">
        <v>9</v>
      </c>
      <c r="G164" s="700"/>
      <c r="H164" s="683"/>
      <c r="I164" s="683"/>
      <c r="J164" s="96"/>
      <c r="K164" s="131"/>
      <c r="L164" s="127">
        <f>SUM(J164*Daten!$C$16)</f>
        <v>0</v>
      </c>
      <c r="M164" s="96"/>
      <c r="N164" s="127">
        <f>SUM(M164*Daten!$D$12)</f>
        <v>0</v>
      </c>
      <c r="O164" s="130"/>
      <c r="P164" s="137"/>
      <c r="Q164" s="127">
        <f>SUM(O164*Daten!$D$12)</f>
        <v>0</v>
      </c>
      <c r="R164" s="98"/>
      <c r="S164" s="87"/>
      <c r="T164" s="608"/>
      <c r="U164" s="668"/>
      <c r="V164" s="668"/>
      <c r="W164" s="672"/>
      <c r="X164" s="634"/>
      <c r="Y164" s="634"/>
      <c r="Z164" s="631"/>
      <c r="AA164" s="631"/>
      <c r="AB164" s="628"/>
      <c r="AC164" s="643"/>
      <c r="AD164" s="625"/>
      <c r="AE164" s="625"/>
      <c r="AF164" s="625"/>
      <c r="AG164" s="613"/>
      <c r="AH164" s="616"/>
      <c r="AI164" s="619"/>
      <c r="AJ164" s="619"/>
      <c r="AK164" s="621"/>
      <c r="AL164" s="619"/>
      <c r="AM164" s="8"/>
    </row>
    <row r="165" spans="1:39" ht="13.5" customHeight="1" thickBot="1" x14ac:dyDescent="0.25">
      <c r="A165" s="628"/>
      <c r="B165" s="657"/>
      <c r="C165" s="385">
        <v>43264</v>
      </c>
      <c r="D165" s="577"/>
      <c r="E165" s="535" t="str">
        <f>IF($H$163&gt;0,SUM(Daten!$D$12*D165),"0")</f>
        <v>0</v>
      </c>
      <c r="F165" s="532" t="s">
        <v>10</v>
      </c>
      <c r="G165" s="700"/>
      <c r="H165" s="683"/>
      <c r="I165" s="683"/>
      <c r="J165" s="96"/>
      <c r="K165" s="131"/>
      <c r="L165" s="127">
        <f>SUM(J165*Daten!$C$16)</f>
        <v>0</v>
      </c>
      <c r="M165" s="96"/>
      <c r="N165" s="127">
        <f>SUM(M165*Daten!$D$12)</f>
        <v>0</v>
      </c>
      <c r="O165" s="130"/>
      <c r="P165" s="137"/>
      <c r="Q165" s="127">
        <f>SUM(O165*Daten!$D$12)</f>
        <v>0</v>
      </c>
      <c r="R165" s="98"/>
      <c r="S165" s="87"/>
      <c r="T165" s="608"/>
      <c r="U165" s="668"/>
      <c r="V165" s="668"/>
      <c r="W165" s="672"/>
      <c r="X165" s="634"/>
      <c r="Y165" s="634"/>
      <c r="Z165" s="631"/>
      <c r="AA165" s="631"/>
      <c r="AB165" s="628"/>
      <c r="AC165" s="643"/>
      <c r="AD165" s="625"/>
      <c r="AE165" s="625"/>
      <c r="AF165" s="625"/>
      <c r="AG165" s="613"/>
      <c r="AH165" s="616"/>
      <c r="AI165" s="619"/>
      <c r="AJ165" s="619"/>
      <c r="AK165" s="621"/>
      <c r="AL165" s="619"/>
      <c r="AM165" s="8"/>
    </row>
    <row r="166" spans="1:39" ht="13.5" customHeight="1" thickBot="1" x14ac:dyDescent="0.25">
      <c r="A166" s="628"/>
      <c r="B166" s="657"/>
      <c r="C166" s="385">
        <v>43265</v>
      </c>
      <c r="D166" s="537"/>
      <c r="E166" s="535" t="str">
        <f>IF($H$163&gt;0,SUM(Daten!$D$12*D166),"0")</f>
        <v>0</v>
      </c>
      <c r="F166" s="532" t="s">
        <v>11</v>
      </c>
      <c r="G166" s="700"/>
      <c r="H166" s="683"/>
      <c r="I166" s="683"/>
      <c r="J166" s="96"/>
      <c r="K166" s="131"/>
      <c r="L166" s="127">
        <f>SUM(J166*Daten!$C$16)</f>
        <v>0</v>
      </c>
      <c r="M166" s="96"/>
      <c r="N166" s="127">
        <f>SUM(M166*Daten!$D$12)</f>
        <v>0</v>
      </c>
      <c r="O166" s="130"/>
      <c r="P166" s="137"/>
      <c r="Q166" s="127">
        <f>SUM(O166*Daten!$D$12)</f>
        <v>0</v>
      </c>
      <c r="R166" s="98"/>
      <c r="S166" s="87"/>
      <c r="T166" s="608"/>
      <c r="U166" s="668"/>
      <c r="V166" s="668"/>
      <c r="W166" s="672"/>
      <c r="X166" s="634"/>
      <c r="Y166" s="634"/>
      <c r="Z166" s="631"/>
      <c r="AA166" s="631"/>
      <c r="AB166" s="628"/>
      <c r="AC166" s="643"/>
      <c r="AD166" s="625"/>
      <c r="AE166" s="625"/>
      <c r="AF166" s="625"/>
      <c r="AG166" s="613"/>
      <c r="AH166" s="616"/>
      <c r="AI166" s="619"/>
      <c r="AJ166" s="619"/>
      <c r="AK166" s="621"/>
      <c r="AL166" s="619"/>
      <c r="AM166" s="8"/>
    </row>
    <row r="167" spans="1:39" ht="13.5" customHeight="1" thickBot="1" x14ac:dyDescent="0.25">
      <c r="A167" s="628"/>
      <c r="B167" s="657"/>
      <c r="C167" s="385">
        <v>43266</v>
      </c>
      <c r="D167" s="537"/>
      <c r="E167" s="535" t="str">
        <f>IF($H$163&gt;0,SUM(Daten!$D$12*D167),"0")</f>
        <v>0</v>
      </c>
      <c r="F167" s="532" t="s">
        <v>12</v>
      </c>
      <c r="G167" s="700"/>
      <c r="H167" s="683"/>
      <c r="I167" s="683"/>
      <c r="J167" s="96"/>
      <c r="K167" s="131"/>
      <c r="L167" s="127">
        <f>SUM(J167*Daten!$C$16)</f>
        <v>0</v>
      </c>
      <c r="M167" s="96"/>
      <c r="N167" s="127">
        <f>SUM(M167*Daten!$D$12)</f>
        <v>0</v>
      </c>
      <c r="O167" s="130"/>
      <c r="P167" s="137"/>
      <c r="Q167" s="127">
        <f>SUM(O167*Daten!$D$12)</f>
        <v>0</v>
      </c>
      <c r="R167" s="98"/>
      <c r="S167" s="87"/>
      <c r="T167" s="608"/>
      <c r="U167" s="668"/>
      <c r="V167" s="668"/>
      <c r="W167" s="672"/>
      <c r="X167" s="634"/>
      <c r="Y167" s="634"/>
      <c r="Z167" s="631"/>
      <c r="AA167" s="631"/>
      <c r="AB167" s="628"/>
      <c r="AC167" s="643"/>
      <c r="AD167" s="625"/>
      <c r="AE167" s="625"/>
      <c r="AF167" s="625"/>
      <c r="AG167" s="613"/>
      <c r="AH167" s="616"/>
      <c r="AI167" s="619"/>
      <c r="AJ167" s="619"/>
      <c r="AK167" s="621"/>
      <c r="AL167" s="619"/>
      <c r="AM167" s="8"/>
    </row>
    <row r="168" spans="1:39" ht="13.5" customHeight="1" thickBot="1" x14ac:dyDescent="0.25">
      <c r="A168" s="628"/>
      <c r="B168" s="657"/>
      <c r="C168" s="385">
        <v>43267</v>
      </c>
      <c r="D168" s="537"/>
      <c r="E168" s="535" t="str">
        <f>IF($H$163&gt;0,SUM(Daten!$D$12*D168),"0")</f>
        <v>0</v>
      </c>
      <c r="F168" s="532" t="s">
        <v>13</v>
      </c>
      <c r="G168" s="700"/>
      <c r="H168" s="683"/>
      <c r="I168" s="683"/>
      <c r="J168" s="96"/>
      <c r="K168" s="131"/>
      <c r="L168" s="127">
        <f>SUM(J168*Daten!$C$16)</f>
        <v>0</v>
      </c>
      <c r="M168" s="96"/>
      <c r="N168" s="127">
        <f>SUM(M168*Daten!$D$12)</f>
        <v>0</v>
      </c>
      <c r="O168" s="130"/>
      <c r="P168" s="137"/>
      <c r="Q168" s="127">
        <f>SUM(O168*Daten!$D$12)</f>
        <v>0</v>
      </c>
      <c r="R168" s="98"/>
      <c r="S168" s="87"/>
      <c r="T168" s="608"/>
      <c r="U168" s="668"/>
      <c r="V168" s="668"/>
      <c r="W168" s="672"/>
      <c r="X168" s="634"/>
      <c r="Y168" s="634"/>
      <c r="Z168" s="631"/>
      <c r="AA168" s="631"/>
      <c r="AB168" s="628"/>
      <c r="AC168" s="643"/>
      <c r="AD168" s="625"/>
      <c r="AE168" s="625"/>
      <c r="AF168" s="625"/>
      <c r="AG168" s="613"/>
      <c r="AH168" s="616"/>
      <c r="AI168" s="619"/>
      <c r="AJ168" s="619"/>
      <c r="AK168" s="621"/>
      <c r="AL168" s="619"/>
      <c r="AM168" s="8"/>
    </row>
    <row r="169" spans="1:39" ht="13.5" customHeight="1" thickBot="1" x14ac:dyDescent="0.25">
      <c r="A169" s="628"/>
      <c r="B169" s="658"/>
      <c r="C169" s="575">
        <v>43268</v>
      </c>
      <c r="D169" s="377"/>
      <c r="E169" s="549" t="str">
        <f>IF($H$163&gt;0,SUM(Daten!$D$12*D169),"0")</f>
        <v>0</v>
      </c>
      <c r="F169" s="533" t="s">
        <v>14</v>
      </c>
      <c r="G169" s="701"/>
      <c r="H169" s="684"/>
      <c r="I169" s="684"/>
      <c r="J169" s="99"/>
      <c r="K169" s="133"/>
      <c r="L169" s="127">
        <f>SUM(J169*Daten!$C$16)</f>
        <v>0</v>
      </c>
      <c r="M169" s="99"/>
      <c r="N169" s="127">
        <f>SUM(M169*Daten!$D$12)</f>
        <v>0</v>
      </c>
      <c r="O169" s="132"/>
      <c r="P169" s="138"/>
      <c r="Q169" s="127">
        <f>SUM(O169*Daten!$D$12)</f>
        <v>0</v>
      </c>
      <c r="R169" s="100"/>
      <c r="S169" s="88"/>
      <c r="T169" s="609"/>
      <c r="U169" s="669"/>
      <c r="V169" s="669"/>
      <c r="W169" s="673"/>
      <c r="X169" s="635"/>
      <c r="Y169" s="635"/>
      <c r="Z169" s="631"/>
      <c r="AA169" s="631"/>
      <c r="AB169" s="628"/>
      <c r="AC169" s="643"/>
      <c r="AD169" s="625"/>
      <c r="AE169" s="625"/>
      <c r="AF169" s="625"/>
      <c r="AG169" s="613"/>
      <c r="AH169" s="616"/>
      <c r="AI169" s="619"/>
      <c r="AJ169" s="619"/>
      <c r="AK169" s="621"/>
      <c r="AL169" s="619"/>
      <c r="AM169" s="8"/>
    </row>
    <row r="170" spans="1:39" ht="15" customHeight="1" thickBot="1" x14ac:dyDescent="0.25">
      <c r="A170" s="628"/>
      <c r="B170" s="656" t="s">
        <v>40</v>
      </c>
      <c r="C170" s="544">
        <v>43269</v>
      </c>
      <c r="D170" s="536"/>
      <c r="E170" s="550" t="str">
        <f>IF($H$170&gt;0,SUM(Daten!$D$12*D170),"0")</f>
        <v>0</v>
      </c>
      <c r="F170" s="534" t="s">
        <v>15</v>
      </c>
      <c r="G170" s="699">
        <v>1</v>
      </c>
      <c r="H170" s="682"/>
      <c r="I170" s="682"/>
      <c r="J170" s="85"/>
      <c r="K170" s="129"/>
      <c r="L170" s="127">
        <f>SUM(J170*Daten!$C$16)</f>
        <v>0</v>
      </c>
      <c r="M170" s="85"/>
      <c r="N170" s="127">
        <f>SUM(M170*Daten!$D$12)</f>
        <v>0</v>
      </c>
      <c r="O170" s="128"/>
      <c r="P170" s="136"/>
      <c r="Q170" s="127">
        <f>SUM(O170*Daten!$D$12)</f>
        <v>0</v>
      </c>
      <c r="R170" s="101"/>
      <c r="S170" s="89"/>
      <c r="T170" s="607">
        <f>SUM(E170:E176)</f>
        <v>0</v>
      </c>
      <c r="U170" s="667">
        <f>SUM(L170:L176)</f>
        <v>0</v>
      </c>
      <c r="V170" s="667">
        <f>SUM(N170:N176)</f>
        <v>0</v>
      </c>
      <c r="W170" s="674">
        <f>SUM(Q170:Q176)</f>
        <v>0</v>
      </c>
      <c r="X170" s="633">
        <f>SUM(R170:R176)</f>
        <v>0</v>
      </c>
      <c r="Y170" s="633">
        <f>SUM(T170+X170+W170+V170+U170+I170-H170)</f>
        <v>0</v>
      </c>
      <c r="Z170" s="631"/>
      <c r="AA170" s="631"/>
      <c r="AB170" s="628"/>
      <c r="AC170" s="643"/>
      <c r="AD170" s="625"/>
      <c r="AE170" s="625"/>
      <c r="AF170" s="625"/>
      <c r="AG170" s="613"/>
      <c r="AH170" s="616"/>
      <c r="AI170" s="619"/>
      <c r="AJ170" s="619"/>
      <c r="AK170" s="621"/>
      <c r="AL170" s="619"/>
      <c r="AM170" s="8"/>
    </row>
    <row r="171" spans="1:39" ht="13.5" customHeight="1" thickBot="1" x14ac:dyDescent="0.25">
      <c r="A171" s="628"/>
      <c r="B171" s="657"/>
      <c r="C171" s="385">
        <v>43270</v>
      </c>
      <c r="D171" s="537"/>
      <c r="E171" s="535" t="str">
        <f>IF($H$170&gt;0,SUM(Daten!$D$12*D171),"0")</f>
        <v>0</v>
      </c>
      <c r="F171" s="532" t="s">
        <v>9</v>
      </c>
      <c r="G171" s="700"/>
      <c r="H171" s="683"/>
      <c r="I171" s="683"/>
      <c r="J171" s="96"/>
      <c r="K171" s="131"/>
      <c r="L171" s="127">
        <f>SUM(J171*Daten!$C$16)</f>
        <v>0</v>
      </c>
      <c r="M171" s="96"/>
      <c r="N171" s="127">
        <f>SUM(M171*Daten!$D$12)</f>
        <v>0</v>
      </c>
      <c r="O171" s="130"/>
      <c r="P171" s="137"/>
      <c r="Q171" s="127">
        <f>SUM(O171*Daten!$D$12)</f>
        <v>0</v>
      </c>
      <c r="R171" s="98"/>
      <c r="S171" s="90"/>
      <c r="T171" s="608"/>
      <c r="U171" s="668"/>
      <c r="V171" s="668"/>
      <c r="W171" s="672"/>
      <c r="X171" s="634"/>
      <c r="Y171" s="634"/>
      <c r="Z171" s="631"/>
      <c r="AA171" s="631"/>
      <c r="AB171" s="628"/>
      <c r="AC171" s="643"/>
      <c r="AD171" s="625"/>
      <c r="AE171" s="625"/>
      <c r="AF171" s="625"/>
      <c r="AG171" s="613"/>
      <c r="AH171" s="616"/>
      <c r="AI171" s="619"/>
      <c r="AJ171" s="619"/>
      <c r="AK171" s="621"/>
      <c r="AL171" s="619"/>
      <c r="AM171" s="8"/>
    </row>
    <row r="172" spans="1:39" ht="13.5" customHeight="1" thickBot="1" x14ac:dyDescent="0.25">
      <c r="A172" s="628"/>
      <c r="B172" s="657"/>
      <c r="C172" s="385">
        <v>43271</v>
      </c>
      <c r="D172" s="537"/>
      <c r="E172" s="535" t="str">
        <f>IF($H$170&gt;0,SUM(Daten!$D$12*D172),"0")</f>
        <v>0</v>
      </c>
      <c r="F172" s="532" t="s">
        <v>10</v>
      </c>
      <c r="G172" s="700"/>
      <c r="H172" s="683"/>
      <c r="I172" s="683"/>
      <c r="J172" s="96"/>
      <c r="K172" s="131"/>
      <c r="L172" s="127">
        <f>SUM(J172*Daten!$C$16)</f>
        <v>0</v>
      </c>
      <c r="M172" s="96"/>
      <c r="N172" s="127">
        <f>SUM(M172*Daten!$D$12)</f>
        <v>0</v>
      </c>
      <c r="O172" s="130"/>
      <c r="P172" s="137"/>
      <c r="Q172" s="127">
        <f>SUM(O172*Daten!$D$12)</f>
        <v>0</v>
      </c>
      <c r="R172" s="98"/>
      <c r="S172" s="90"/>
      <c r="T172" s="608"/>
      <c r="U172" s="668"/>
      <c r="V172" s="668"/>
      <c r="W172" s="672"/>
      <c r="X172" s="634"/>
      <c r="Y172" s="634"/>
      <c r="Z172" s="631"/>
      <c r="AA172" s="631"/>
      <c r="AB172" s="628"/>
      <c r="AC172" s="643"/>
      <c r="AD172" s="625"/>
      <c r="AE172" s="625"/>
      <c r="AF172" s="625"/>
      <c r="AG172" s="613"/>
      <c r="AH172" s="616"/>
      <c r="AI172" s="619"/>
      <c r="AJ172" s="619"/>
      <c r="AK172" s="621"/>
      <c r="AL172" s="619"/>
      <c r="AM172" s="8"/>
    </row>
    <row r="173" spans="1:39" ht="13.5" customHeight="1" thickBot="1" x14ac:dyDescent="0.25">
      <c r="A173" s="628"/>
      <c r="B173" s="657"/>
      <c r="C173" s="385">
        <v>43272</v>
      </c>
      <c r="D173" s="537"/>
      <c r="E173" s="535" t="str">
        <f>IF($H$170&gt;0,SUM(Daten!$D$12*D173),"0")</f>
        <v>0</v>
      </c>
      <c r="F173" s="532" t="s">
        <v>11</v>
      </c>
      <c r="G173" s="700"/>
      <c r="H173" s="683"/>
      <c r="I173" s="683"/>
      <c r="J173" s="96"/>
      <c r="K173" s="131"/>
      <c r="L173" s="127">
        <f>SUM(J173*Daten!$C$16)</f>
        <v>0</v>
      </c>
      <c r="M173" s="96"/>
      <c r="N173" s="127">
        <f>SUM(M173*Daten!$D$12)</f>
        <v>0</v>
      </c>
      <c r="O173" s="130"/>
      <c r="P173" s="137"/>
      <c r="Q173" s="127">
        <f>SUM(O173*Daten!$D$12)</f>
        <v>0</v>
      </c>
      <c r="R173" s="98"/>
      <c r="S173" s="90"/>
      <c r="T173" s="608"/>
      <c r="U173" s="668"/>
      <c r="V173" s="668"/>
      <c r="W173" s="672"/>
      <c r="X173" s="634"/>
      <c r="Y173" s="634"/>
      <c r="Z173" s="631"/>
      <c r="AA173" s="631"/>
      <c r="AB173" s="628"/>
      <c r="AC173" s="643"/>
      <c r="AD173" s="625"/>
      <c r="AE173" s="625"/>
      <c r="AF173" s="625"/>
      <c r="AG173" s="613"/>
      <c r="AH173" s="616"/>
      <c r="AI173" s="619"/>
      <c r="AJ173" s="619"/>
      <c r="AK173" s="621"/>
      <c r="AL173" s="619"/>
      <c r="AM173" s="8"/>
    </row>
    <row r="174" spans="1:39" ht="13.5" customHeight="1" thickBot="1" x14ac:dyDescent="0.25">
      <c r="A174" s="628"/>
      <c r="B174" s="657"/>
      <c r="C174" s="385">
        <v>43273</v>
      </c>
      <c r="D174" s="537"/>
      <c r="E174" s="535" t="str">
        <f>IF($H$170&gt;0,SUM(Daten!$D$12*D174),"0")</f>
        <v>0</v>
      </c>
      <c r="F174" s="532" t="s">
        <v>12</v>
      </c>
      <c r="G174" s="700"/>
      <c r="H174" s="683"/>
      <c r="I174" s="683"/>
      <c r="J174" s="96"/>
      <c r="K174" s="131"/>
      <c r="L174" s="127">
        <f>SUM(J174*Daten!$C$16)</f>
        <v>0</v>
      </c>
      <c r="M174" s="96"/>
      <c r="N174" s="127">
        <f>SUM(M174*Daten!$D$12)</f>
        <v>0</v>
      </c>
      <c r="O174" s="130"/>
      <c r="P174" s="137"/>
      <c r="Q174" s="127">
        <f>SUM(O174*Daten!$D$12)</f>
        <v>0</v>
      </c>
      <c r="R174" s="98"/>
      <c r="S174" s="90"/>
      <c r="T174" s="608"/>
      <c r="U174" s="668"/>
      <c r="V174" s="668"/>
      <c r="W174" s="672"/>
      <c r="X174" s="634"/>
      <c r="Y174" s="634"/>
      <c r="Z174" s="631"/>
      <c r="AA174" s="631"/>
      <c r="AB174" s="628"/>
      <c r="AC174" s="643"/>
      <c r="AD174" s="625"/>
      <c r="AE174" s="625"/>
      <c r="AF174" s="625"/>
      <c r="AG174" s="613"/>
      <c r="AH174" s="616"/>
      <c r="AI174" s="619"/>
      <c r="AJ174" s="619"/>
      <c r="AK174" s="621"/>
      <c r="AL174" s="619"/>
      <c r="AM174" s="8"/>
    </row>
    <row r="175" spans="1:39" ht="13.5" customHeight="1" thickBot="1" x14ac:dyDescent="0.25">
      <c r="A175" s="628"/>
      <c r="B175" s="657"/>
      <c r="C175" s="385">
        <v>43274</v>
      </c>
      <c r="D175" s="537"/>
      <c r="E175" s="535" t="str">
        <f>IF($H$170&gt;0,SUM(Daten!$D$12*D175),"0")</f>
        <v>0</v>
      </c>
      <c r="F175" s="532" t="s">
        <v>13</v>
      </c>
      <c r="G175" s="700"/>
      <c r="H175" s="683"/>
      <c r="I175" s="683"/>
      <c r="J175" s="96"/>
      <c r="K175" s="131"/>
      <c r="L175" s="127">
        <f>SUM(J175*Daten!$C$16)</f>
        <v>0</v>
      </c>
      <c r="M175" s="96"/>
      <c r="N175" s="127">
        <f>SUM(M175*Daten!$D$12)</f>
        <v>0</v>
      </c>
      <c r="O175" s="130"/>
      <c r="P175" s="137"/>
      <c r="Q175" s="127">
        <f>SUM(O175*Daten!$D$12)</f>
        <v>0</v>
      </c>
      <c r="R175" s="98"/>
      <c r="S175" s="90"/>
      <c r="T175" s="608"/>
      <c r="U175" s="668"/>
      <c r="V175" s="668"/>
      <c r="W175" s="672"/>
      <c r="X175" s="634"/>
      <c r="Y175" s="634"/>
      <c r="Z175" s="631"/>
      <c r="AA175" s="631"/>
      <c r="AB175" s="628"/>
      <c r="AC175" s="643"/>
      <c r="AD175" s="625"/>
      <c r="AE175" s="625"/>
      <c r="AF175" s="625"/>
      <c r="AG175" s="613"/>
      <c r="AH175" s="616"/>
      <c r="AI175" s="619"/>
      <c r="AJ175" s="619"/>
      <c r="AK175" s="621"/>
      <c r="AL175" s="619"/>
      <c r="AM175" s="8"/>
    </row>
    <row r="176" spans="1:39" ht="13.5" customHeight="1" thickBot="1" x14ac:dyDescent="0.25">
      <c r="A176" s="628"/>
      <c r="B176" s="658"/>
      <c r="C176" s="575">
        <v>43275</v>
      </c>
      <c r="D176" s="377"/>
      <c r="E176" s="549" t="str">
        <f>IF($H$170&gt;0,SUM(Daten!$D$12*D176),"0")</f>
        <v>0</v>
      </c>
      <c r="F176" s="533" t="s">
        <v>14</v>
      </c>
      <c r="G176" s="701"/>
      <c r="H176" s="684"/>
      <c r="I176" s="684"/>
      <c r="J176" s="99"/>
      <c r="K176" s="133"/>
      <c r="L176" s="127">
        <f>SUM(J176*Daten!$C$16)</f>
        <v>0</v>
      </c>
      <c r="M176" s="99"/>
      <c r="N176" s="127">
        <f>SUM(M176*Daten!$D$12)</f>
        <v>0</v>
      </c>
      <c r="O176" s="132"/>
      <c r="P176" s="138"/>
      <c r="Q176" s="127">
        <f>SUM(O176*Daten!$D$12)</f>
        <v>0</v>
      </c>
      <c r="R176" s="100"/>
      <c r="S176" s="91"/>
      <c r="T176" s="609"/>
      <c r="U176" s="669"/>
      <c r="V176" s="669"/>
      <c r="W176" s="673"/>
      <c r="X176" s="635"/>
      <c r="Y176" s="635"/>
      <c r="Z176" s="631"/>
      <c r="AA176" s="631"/>
      <c r="AB176" s="628"/>
      <c r="AC176" s="643"/>
      <c r="AD176" s="625"/>
      <c r="AE176" s="625"/>
      <c r="AF176" s="625"/>
      <c r="AG176" s="613"/>
      <c r="AH176" s="616"/>
      <c r="AI176" s="619"/>
      <c r="AJ176" s="619"/>
      <c r="AK176" s="621"/>
      <c r="AL176" s="619"/>
      <c r="AM176" s="8"/>
    </row>
    <row r="177" spans="1:39" ht="15" customHeight="1" thickBot="1" x14ac:dyDescent="0.25">
      <c r="A177" s="628"/>
      <c r="B177" s="656" t="s">
        <v>41</v>
      </c>
      <c r="C177" s="544">
        <v>43276</v>
      </c>
      <c r="D177" s="536"/>
      <c r="E177" s="550" t="str">
        <f>IF($H$177&gt;0,SUM(Daten!$D$12*D177),"0")</f>
        <v>0</v>
      </c>
      <c r="F177" s="534" t="s">
        <v>15</v>
      </c>
      <c r="G177" s="699">
        <v>1</v>
      </c>
      <c r="H177" s="688"/>
      <c r="I177" s="688"/>
      <c r="J177" s="102"/>
      <c r="K177" s="135"/>
      <c r="L177" s="127">
        <f>SUM(J177*Daten!$C$16)</f>
        <v>0</v>
      </c>
      <c r="M177" s="102"/>
      <c r="N177" s="127">
        <f>SUM(M177*Daten!$D$12)</f>
        <v>0</v>
      </c>
      <c r="O177" s="134"/>
      <c r="P177" s="139">
        <v>1</v>
      </c>
      <c r="Q177" s="127">
        <f>SUM(O177*Daten!$D$12)</f>
        <v>0</v>
      </c>
      <c r="R177" s="97"/>
      <c r="S177" s="92"/>
      <c r="T177" s="607">
        <f>SUM(E177:E183)</f>
        <v>0</v>
      </c>
      <c r="U177" s="667">
        <f>SUM(L177:L183)</f>
        <v>0</v>
      </c>
      <c r="V177" s="667">
        <f>SUM(N177:N183)</f>
        <v>0</v>
      </c>
      <c r="W177" s="674">
        <f>SUM(Q177:Q183)</f>
        <v>0</v>
      </c>
      <c r="X177" s="633">
        <f>SUM(R177:R183)</f>
        <v>0</v>
      </c>
      <c r="Y177" s="633">
        <f>SUM(T177+X177+W177+V177+U177+I177-H177)</f>
        <v>0</v>
      </c>
      <c r="Z177" s="631"/>
      <c r="AA177" s="631"/>
      <c r="AB177" s="628"/>
      <c r="AC177" s="643"/>
      <c r="AD177" s="625"/>
      <c r="AE177" s="625"/>
      <c r="AF177" s="625"/>
      <c r="AG177" s="613"/>
      <c r="AH177" s="616"/>
      <c r="AI177" s="619"/>
      <c r="AJ177" s="619"/>
      <c r="AK177" s="621"/>
      <c r="AL177" s="619"/>
      <c r="AM177" s="8"/>
    </row>
    <row r="178" spans="1:39" ht="13.5" customHeight="1" thickBot="1" x14ac:dyDescent="0.25">
      <c r="A178" s="628"/>
      <c r="B178" s="657"/>
      <c r="C178" s="385">
        <v>43277</v>
      </c>
      <c r="D178" s="537"/>
      <c r="E178" s="535" t="str">
        <f>IF($H$177&gt;0,SUM(Daten!$D$12*D178),"0")</f>
        <v>0</v>
      </c>
      <c r="F178" s="532" t="s">
        <v>9</v>
      </c>
      <c r="G178" s="700"/>
      <c r="H178" s="683"/>
      <c r="I178" s="683"/>
      <c r="J178" s="96"/>
      <c r="K178" s="131"/>
      <c r="L178" s="127">
        <f>SUM(J178*Daten!$C$16)</f>
        <v>0</v>
      </c>
      <c r="M178" s="96"/>
      <c r="N178" s="127">
        <f>SUM(M178*Daten!$D$12)</f>
        <v>0</v>
      </c>
      <c r="O178" s="130"/>
      <c r="P178" s="137">
        <v>1</v>
      </c>
      <c r="Q178" s="127">
        <f>SUM(O178*Daten!$D$12)</f>
        <v>0</v>
      </c>
      <c r="R178" s="98"/>
      <c r="S178" s="93"/>
      <c r="T178" s="608"/>
      <c r="U178" s="668"/>
      <c r="V178" s="668"/>
      <c r="W178" s="672"/>
      <c r="X178" s="634"/>
      <c r="Y178" s="634"/>
      <c r="Z178" s="631"/>
      <c r="AA178" s="631"/>
      <c r="AB178" s="628"/>
      <c r="AC178" s="643"/>
      <c r="AD178" s="625"/>
      <c r="AE178" s="625"/>
      <c r="AF178" s="625"/>
      <c r="AG178" s="613"/>
      <c r="AH178" s="616"/>
      <c r="AI178" s="619"/>
      <c r="AJ178" s="619"/>
      <c r="AK178" s="621"/>
      <c r="AL178" s="619"/>
      <c r="AM178" s="8"/>
    </row>
    <row r="179" spans="1:39" ht="13.5" customHeight="1" thickBot="1" x14ac:dyDescent="0.25">
      <c r="A179" s="628"/>
      <c r="B179" s="657"/>
      <c r="C179" s="385">
        <v>43278</v>
      </c>
      <c r="D179" s="537"/>
      <c r="E179" s="535" t="str">
        <f>IF($H$177&gt;0,SUM(Daten!$D$12*D179),"0")</f>
        <v>0</v>
      </c>
      <c r="F179" s="532" t="s">
        <v>10</v>
      </c>
      <c r="G179" s="700"/>
      <c r="H179" s="683"/>
      <c r="I179" s="683"/>
      <c r="J179" s="96"/>
      <c r="K179" s="131"/>
      <c r="L179" s="127">
        <f>SUM(J179*Daten!$C$16)</f>
        <v>0</v>
      </c>
      <c r="M179" s="96"/>
      <c r="N179" s="127">
        <f>SUM(M179*Daten!$D$12)</f>
        <v>0</v>
      </c>
      <c r="O179" s="130"/>
      <c r="P179" s="137">
        <v>1</v>
      </c>
      <c r="Q179" s="127">
        <f>SUM(O179*Daten!$D$12)</f>
        <v>0</v>
      </c>
      <c r="R179" s="98"/>
      <c r="S179" s="93"/>
      <c r="T179" s="608"/>
      <c r="U179" s="668"/>
      <c r="V179" s="668"/>
      <c r="W179" s="672"/>
      <c r="X179" s="634"/>
      <c r="Y179" s="634"/>
      <c r="Z179" s="631"/>
      <c r="AA179" s="631"/>
      <c r="AB179" s="628"/>
      <c r="AC179" s="643"/>
      <c r="AD179" s="625"/>
      <c r="AE179" s="625"/>
      <c r="AF179" s="625"/>
      <c r="AG179" s="613"/>
      <c r="AH179" s="616"/>
      <c r="AI179" s="619"/>
      <c r="AJ179" s="619"/>
      <c r="AK179" s="621"/>
      <c r="AL179" s="619"/>
      <c r="AM179" s="8"/>
    </row>
    <row r="180" spans="1:39" ht="13.5" customHeight="1" thickBot="1" x14ac:dyDescent="0.25">
      <c r="A180" s="628"/>
      <c r="B180" s="657"/>
      <c r="C180" s="385">
        <v>43279</v>
      </c>
      <c r="D180" s="537"/>
      <c r="E180" s="535" t="str">
        <f>IF($H$177&gt;0,SUM(Daten!$D$12*D180),"0")</f>
        <v>0</v>
      </c>
      <c r="F180" s="532" t="s">
        <v>11</v>
      </c>
      <c r="G180" s="700"/>
      <c r="H180" s="683"/>
      <c r="I180" s="683"/>
      <c r="J180" s="96"/>
      <c r="K180" s="131"/>
      <c r="L180" s="127">
        <f>SUM(J180*Daten!$C$16)</f>
        <v>0</v>
      </c>
      <c r="M180" s="96"/>
      <c r="N180" s="127">
        <f>SUM(M180*Daten!$D$12)</f>
        <v>0</v>
      </c>
      <c r="O180" s="130"/>
      <c r="P180" s="137">
        <v>1</v>
      </c>
      <c r="Q180" s="127">
        <f>SUM(O180*Daten!$D$12)</f>
        <v>0</v>
      </c>
      <c r="R180" s="98"/>
      <c r="S180" s="93"/>
      <c r="T180" s="608"/>
      <c r="U180" s="668"/>
      <c r="V180" s="668"/>
      <c r="W180" s="672"/>
      <c r="X180" s="634"/>
      <c r="Y180" s="634"/>
      <c r="Z180" s="631"/>
      <c r="AA180" s="631"/>
      <c r="AB180" s="628"/>
      <c r="AC180" s="643"/>
      <c r="AD180" s="625"/>
      <c r="AE180" s="625"/>
      <c r="AF180" s="625"/>
      <c r="AG180" s="613"/>
      <c r="AH180" s="616"/>
      <c r="AI180" s="619"/>
      <c r="AJ180" s="619"/>
      <c r="AK180" s="621"/>
      <c r="AL180" s="619"/>
      <c r="AM180" s="8"/>
    </row>
    <row r="181" spans="1:39" ht="13.5" customHeight="1" thickBot="1" x14ac:dyDescent="0.25">
      <c r="A181" s="628"/>
      <c r="B181" s="657"/>
      <c r="C181" s="385">
        <v>43280</v>
      </c>
      <c r="D181" s="537"/>
      <c r="E181" s="535" t="str">
        <f>IF($H$177&gt;0,SUM(Daten!$D$12*D181),"0")</f>
        <v>0</v>
      </c>
      <c r="F181" s="532" t="s">
        <v>12</v>
      </c>
      <c r="G181" s="700"/>
      <c r="H181" s="683"/>
      <c r="I181" s="683"/>
      <c r="J181" s="96"/>
      <c r="K181" s="131"/>
      <c r="L181" s="127">
        <f>SUM(J181*Daten!$C$16)</f>
        <v>0</v>
      </c>
      <c r="M181" s="96"/>
      <c r="N181" s="127">
        <f>SUM(M181*Daten!$D$12)</f>
        <v>0</v>
      </c>
      <c r="O181" s="130"/>
      <c r="P181" s="137">
        <v>1</v>
      </c>
      <c r="Q181" s="127">
        <f>SUM(O181*Daten!$D$12)</f>
        <v>0</v>
      </c>
      <c r="R181" s="98"/>
      <c r="S181" s="93"/>
      <c r="T181" s="608"/>
      <c r="U181" s="668"/>
      <c r="V181" s="668"/>
      <c r="W181" s="672"/>
      <c r="X181" s="634"/>
      <c r="Y181" s="634"/>
      <c r="Z181" s="631"/>
      <c r="AA181" s="631"/>
      <c r="AB181" s="628"/>
      <c r="AC181" s="643"/>
      <c r="AD181" s="625"/>
      <c r="AE181" s="625"/>
      <c r="AF181" s="625"/>
      <c r="AG181" s="613"/>
      <c r="AH181" s="616"/>
      <c r="AI181" s="619"/>
      <c r="AJ181" s="619"/>
      <c r="AK181" s="621"/>
      <c r="AL181" s="619"/>
      <c r="AM181" s="8"/>
    </row>
    <row r="182" spans="1:39" ht="13.5" customHeight="1" thickBot="1" x14ac:dyDescent="0.25">
      <c r="A182" s="628"/>
      <c r="B182" s="657"/>
      <c r="C182" s="385">
        <v>43281</v>
      </c>
      <c r="D182" s="537"/>
      <c r="E182" s="535" t="str">
        <f>IF($H$177&gt;0,SUM(Daten!$D$12*D182),"0")</f>
        <v>0</v>
      </c>
      <c r="F182" s="532" t="s">
        <v>13</v>
      </c>
      <c r="G182" s="700"/>
      <c r="H182" s="683"/>
      <c r="I182" s="683"/>
      <c r="J182" s="96"/>
      <c r="K182" s="131"/>
      <c r="L182" s="127">
        <f>SUM(J182*Daten!$C$16)</f>
        <v>0</v>
      </c>
      <c r="M182" s="96"/>
      <c r="N182" s="127">
        <f>SUM(M182*Daten!$D$12)</f>
        <v>0</v>
      </c>
      <c r="O182" s="130"/>
      <c r="P182" s="137">
        <v>1</v>
      </c>
      <c r="Q182" s="127">
        <f>SUM(O182*Daten!$D$12)</f>
        <v>0</v>
      </c>
      <c r="R182" s="98"/>
      <c r="S182" s="93"/>
      <c r="T182" s="608"/>
      <c r="U182" s="668"/>
      <c r="V182" s="668"/>
      <c r="W182" s="672"/>
      <c r="X182" s="634"/>
      <c r="Y182" s="634"/>
      <c r="Z182" s="631"/>
      <c r="AA182" s="631"/>
      <c r="AB182" s="628"/>
      <c r="AC182" s="643"/>
      <c r="AD182" s="625"/>
      <c r="AE182" s="625"/>
      <c r="AF182" s="625"/>
      <c r="AG182" s="613"/>
      <c r="AH182" s="616"/>
      <c r="AI182" s="619"/>
      <c r="AJ182" s="619"/>
      <c r="AK182" s="621"/>
      <c r="AL182" s="619"/>
      <c r="AM182" s="8"/>
    </row>
    <row r="183" spans="1:39" ht="13.5" customHeight="1" thickBot="1" x14ac:dyDescent="0.25">
      <c r="A183" s="629"/>
      <c r="B183" s="658"/>
      <c r="C183" s="575">
        <v>43282</v>
      </c>
      <c r="D183" s="377"/>
      <c r="E183" s="535" t="str">
        <f>IF($H$177&gt;0,SUM(Daten!$D$12*D183),"0")</f>
        <v>0</v>
      </c>
      <c r="F183" s="533" t="s">
        <v>14</v>
      </c>
      <c r="G183" s="701"/>
      <c r="H183" s="684"/>
      <c r="I183" s="684"/>
      <c r="J183" s="99"/>
      <c r="K183" s="133"/>
      <c r="L183" s="127">
        <f>SUM(J183*Daten!$C$16)</f>
        <v>0</v>
      </c>
      <c r="M183" s="99"/>
      <c r="N183" s="127">
        <f>SUM(M183*Daten!$D$12)</f>
        <v>0</v>
      </c>
      <c r="O183" s="132"/>
      <c r="P183" s="138"/>
      <c r="Q183" s="127">
        <f>SUM(O183*Daten!$D$12)</f>
        <v>0</v>
      </c>
      <c r="R183" s="100"/>
      <c r="S183" s="94"/>
      <c r="T183" s="609"/>
      <c r="U183" s="669"/>
      <c r="V183" s="669"/>
      <c r="W183" s="673"/>
      <c r="X183" s="635"/>
      <c r="Y183" s="635"/>
      <c r="Z183" s="632"/>
      <c r="AA183" s="632"/>
      <c r="AB183" s="629"/>
      <c r="AC183" s="644"/>
      <c r="AD183" s="626"/>
      <c r="AE183" s="626"/>
      <c r="AF183" s="626"/>
      <c r="AG183" s="614"/>
      <c r="AH183" s="617"/>
      <c r="AI183" s="620"/>
      <c r="AJ183" s="620"/>
      <c r="AK183" s="622"/>
      <c r="AL183" s="620"/>
      <c r="AM183" s="8"/>
    </row>
    <row r="184" spans="1:39" ht="15" customHeight="1" thickBot="1" x14ac:dyDescent="0.25">
      <c r="A184" s="627" t="s">
        <v>192</v>
      </c>
      <c r="B184" s="656" t="s">
        <v>42</v>
      </c>
      <c r="C184" s="544">
        <v>43283</v>
      </c>
      <c r="D184" s="536"/>
      <c r="E184" s="535" t="str">
        <f>IF($H$184&gt;0,SUM(Daten!$D$12*D184),"0")</f>
        <v>0</v>
      </c>
      <c r="F184" s="534" t="s">
        <v>15</v>
      </c>
      <c r="G184" s="699">
        <v>1</v>
      </c>
      <c r="H184" s="682"/>
      <c r="I184" s="682"/>
      <c r="J184" s="85"/>
      <c r="K184" s="129"/>
      <c r="L184" s="127">
        <f>SUM(J184*Daten!$C$16)</f>
        <v>0</v>
      </c>
      <c r="M184" s="85"/>
      <c r="N184" s="127">
        <f>SUM(M184*Daten!$D$12)</f>
        <v>0</v>
      </c>
      <c r="O184" s="128"/>
      <c r="P184" s="136"/>
      <c r="Q184" s="127">
        <f>SUM(O184*Daten!$D$12)</f>
        <v>0</v>
      </c>
      <c r="R184" s="101"/>
      <c r="S184" s="95"/>
      <c r="T184" s="607">
        <f>SUM(E184:E190)</f>
        <v>0</v>
      </c>
      <c r="U184" s="667">
        <f>SUM(L184:L190)</f>
        <v>0</v>
      </c>
      <c r="V184" s="667">
        <f>SUM(N184:N190)</f>
        <v>0</v>
      </c>
      <c r="W184" s="674">
        <f>SUM(Q184:Q190)</f>
        <v>0</v>
      </c>
      <c r="X184" s="633">
        <f>SUM(R184:R190)</f>
        <v>0</v>
      </c>
      <c r="Y184" s="633">
        <f>SUM(T184+X184+W184+V184+U184+I184-H184)</f>
        <v>0</v>
      </c>
      <c r="Z184" s="630">
        <f>SUM(Y184:Y211)</f>
        <v>0</v>
      </c>
      <c r="AA184" s="630">
        <f>SUM(I184:I211)</f>
        <v>0</v>
      </c>
      <c r="AB184" s="627" t="s">
        <v>192</v>
      </c>
      <c r="AC184" s="642">
        <v>1</v>
      </c>
      <c r="AD184" s="624">
        <f>SUM(AL149+Y184,Y191,Y198,Y205)</f>
        <v>0</v>
      </c>
      <c r="AE184" s="624">
        <f>SUMIF(AA184,"&gt;0",AD184)</f>
        <v>0</v>
      </c>
      <c r="AF184" s="624">
        <f>SUM(AC184*AE184)</f>
        <v>0</v>
      </c>
      <c r="AG184" s="612">
        <f>SUMIF(AA184,"&gt;0",Daten!$G$5)</f>
        <v>0</v>
      </c>
      <c r="AH184" s="615" t="str">
        <f>IF(AF184&gt;SUM(Daten!$G$5),SUM(Daten!$G$5*1),"0")</f>
        <v>0</v>
      </c>
      <c r="AI184" s="618" t="str">
        <f>IF(AG184&lt;SUM(AF184),SUM(AF184*1),"0")</f>
        <v>0</v>
      </c>
      <c r="AJ184" s="618">
        <f>SUM(AH184-AI184)</f>
        <v>0</v>
      </c>
      <c r="AK184" s="623">
        <v>0</v>
      </c>
      <c r="AL184" s="618">
        <f>SUM(AE184+AJ184+AK184)</f>
        <v>0</v>
      </c>
      <c r="AM184" s="8"/>
    </row>
    <row r="185" spans="1:39" ht="13.5" customHeight="1" thickBot="1" x14ac:dyDescent="0.25">
      <c r="A185" s="628"/>
      <c r="B185" s="657"/>
      <c r="C185" s="385">
        <v>43284</v>
      </c>
      <c r="D185" s="537"/>
      <c r="E185" s="535" t="str">
        <f>IF($H$184&gt;0,SUM(Daten!$D$12*D185),"0")</f>
        <v>0</v>
      </c>
      <c r="F185" s="532" t="s">
        <v>9</v>
      </c>
      <c r="G185" s="700"/>
      <c r="H185" s="683"/>
      <c r="I185" s="683"/>
      <c r="J185" s="96"/>
      <c r="K185" s="131"/>
      <c r="L185" s="127">
        <f>SUM(J185*Daten!$C$16)</f>
        <v>0</v>
      </c>
      <c r="M185" s="96"/>
      <c r="N185" s="127">
        <f>SUM(M185*Daten!$D$12)</f>
        <v>0</v>
      </c>
      <c r="O185" s="130"/>
      <c r="P185" s="137"/>
      <c r="Q185" s="127">
        <f>SUM(O185*Daten!$D$12)</f>
        <v>0</v>
      </c>
      <c r="R185" s="98"/>
      <c r="S185" s="93"/>
      <c r="T185" s="608"/>
      <c r="U185" s="668"/>
      <c r="V185" s="668"/>
      <c r="W185" s="672"/>
      <c r="X185" s="634"/>
      <c r="Y185" s="634"/>
      <c r="Z185" s="631"/>
      <c r="AA185" s="631"/>
      <c r="AB185" s="628"/>
      <c r="AC185" s="643"/>
      <c r="AD185" s="625"/>
      <c r="AE185" s="625"/>
      <c r="AF185" s="625"/>
      <c r="AG185" s="613"/>
      <c r="AH185" s="616"/>
      <c r="AI185" s="619"/>
      <c r="AJ185" s="619"/>
      <c r="AK185" s="621"/>
      <c r="AL185" s="619"/>
      <c r="AM185" s="8"/>
    </row>
    <row r="186" spans="1:39" ht="13.5" customHeight="1" thickBot="1" x14ac:dyDescent="0.25">
      <c r="A186" s="628"/>
      <c r="B186" s="657"/>
      <c r="C186" s="385">
        <v>43285</v>
      </c>
      <c r="D186" s="537"/>
      <c r="E186" s="535" t="str">
        <f>IF($H$184&gt;0,SUM(Daten!$D$12*D186),"0")</f>
        <v>0</v>
      </c>
      <c r="F186" s="532" t="s">
        <v>10</v>
      </c>
      <c r="G186" s="700"/>
      <c r="H186" s="683"/>
      <c r="I186" s="683"/>
      <c r="J186" s="96"/>
      <c r="K186" s="131"/>
      <c r="L186" s="127">
        <f>SUM(J186*Daten!$C$16)</f>
        <v>0</v>
      </c>
      <c r="M186" s="96"/>
      <c r="N186" s="127">
        <f>SUM(M186*Daten!$D$12)</f>
        <v>0</v>
      </c>
      <c r="O186" s="130"/>
      <c r="P186" s="137"/>
      <c r="Q186" s="127">
        <f>SUM(O186*Daten!$D$12)</f>
        <v>0</v>
      </c>
      <c r="R186" s="98"/>
      <c r="S186" s="93"/>
      <c r="T186" s="608"/>
      <c r="U186" s="668"/>
      <c r="V186" s="668"/>
      <c r="W186" s="672"/>
      <c r="X186" s="634"/>
      <c r="Y186" s="634"/>
      <c r="Z186" s="631"/>
      <c r="AA186" s="631"/>
      <c r="AB186" s="628"/>
      <c r="AC186" s="643"/>
      <c r="AD186" s="625"/>
      <c r="AE186" s="625"/>
      <c r="AF186" s="625"/>
      <c r="AG186" s="613"/>
      <c r="AH186" s="616"/>
      <c r="AI186" s="619"/>
      <c r="AJ186" s="619"/>
      <c r="AK186" s="621"/>
      <c r="AL186" s="619"/>
      <c r="AM186" s="8"/>
    </row>
    <row r="187" spans="1:39" ht="13.5" customHeight="1" thickBot="1" x14ac:dyDescent="0.25">
      <c r="A187" s="628"/>
      <c r="B187" s="657"/>
      <c r="C187" s="385">
        <v>43286</v>
      </c>
      <c r="D187" s="537"/>
      <c r="E187" s="535" t="str">
        <f>IF($H$184&gt;0,SUM(Daten!$D$12*D187),"0")</f>
        <v>0</v>
      </c>
      <c r="F187" s="532" t="s">
        <v>11</v>
      </c>
      <c r="G187" s="700"/>
      <c r="H187" s="683"/>
      <c r="I187" s="683"/>
      <c r="J187" s="96"/>
      <c r="K187" s="131"/>
      <c r="L187" s="127">
        <f>SUM(J187*Daten!$C$16)</f>
        <v>0</v>
      </c>
      <c r="M187" s="96"/>
      <c r="N187" s="127">
        <f>SUM(M187*Daten!$D$12)</f>
        <v>0</v>
      </c>
      <c r="O187" s="130"/>
      <c r="P187" s="137"/>
      <c r="Q187" s="127">
        <f>SUM(O187*Daten!$D$12)</f>
        <v>0</v>
      </c>
      <c r="R187" s="98"/>
      <c r="S187" s="93"/>
      <c r="T187" s="608"/>
      <c r="U187" s="668"/>
      <c r="V187" s="668"/>
      <c r="W187" s="672"/>
      <c r="X187" s="634"/>
      <c r="Y187" s="634"/>
      <c r="Z187" s="631"/>
      <c r="AA187" s="631"/>
      <c r="AB187" s="628"/>
      <c r="AC187" s="643"/>
      <c r="AD187" s="625"/>
      <c r="AE187" s="625"/>
      <c r="AF187" s="625"/>
      <c r="AG187" s="613"/>
      <c r="AH187" s="616"/>
      <c r="AI187" s="619"/>
      <c r="AJ187" s="619"/>
      <c r="AK187" s="621"/>
      <c r="AL187" s="619"/>
      <c r="AM187" s="8"/>
    </row>
    <row r="188" spans="1:39" ht="13.5" customHeight="1" thickBot="1" x14ac:dyDescent="0.25">
      <c r="A188" s="628"/>
      <c r="B188" s="657"/>
      <c r="C188" s="385">
        <v>43287</v>
      </c>
      <c r="D188" s="537"/>
      <c r="E188" s="535" t="str">
        <f>IF($H$184&gt;0,SUM(Daten!$D$12*D188),"0")</f>
        <v>0</v>
      </c>
      <c r="F188" s="532" t="s">
        <v>12</v>
      </c>
      <c r="G188" s="700"/>
      <c r="H188" s="683"/>
      <c r="I188" s="683"/>
      <c r="J188" s="96"/>
      <c r="K188" s="131"/>
      <c r="L188" s="127">
        <f>SUM(J188*Daten!$C$16)</f>
        <v>0</v>
      </c>
      <c r="M188" s="96"/>
      <c r="N188" s="127">
        <f>SUM(M188*Daten!$D$12)</f>
        <v>0</v>
      </c>
      <c r="O188" s="130"/>
      <c r="P188" s="137"/>
      <c r="Q188" s="127">
        <f>SUM(O188*Daten!$D$12)</f>
        <v>0</v>
      </c>
      <c r="R188" s="98"/>
      <c r="S188" s="93"/>
      <c r="T188" s="608"/>
      <c r="U188" s="668"/>
      <c r="V188" s="668"/>
      <c r="W188" s="672"/>
      <c r="X188" s="634"/>
      <c r="Y188" s="634"/>
      <c r="Z188" s="631"/>
      <c r="AA188" s="631"/>
      <c r="AB188" s="628"/>
      <c r="AC188" s="643"/>
      <c r="AD188" s="625"/>
      <c r="AE188" s="625"/>
      <c r="AF188" s="625"/>
      <c r="AG188" s="613"/>
      <c r="AH188" s="616"/>
      <c r="AI188" s="619"/>
      <c r="AJ188" s="619"/>
      <c r="AK188" s="621"/>
      <c r="AL188" s="619"/>
      <c r="AM188" s="8"/>
    </row>
    <row r="189" spans="1:39" ht="13.5" customHeight="1" thickBot="1" x14ac:dyDescent="0.25">
      <c r="A189" s="628"/>
      <c r="B189" s="657"/>
      <c r="C189" s="385">
        <v>43288</v>
      </c>
      <c r="D189" s="537"/>
      <c r="E189" s="535" t="str">
        <f>IF($H$184&gt;0,SUM(Daten!$D$12*D189),"0")</f>
        <v>0</v>
      </c>
      <c r="F189" s="532" t="s">
        <v>13</v>
      </c>
      <c r="G189" s="700"/>
      <c r="H189" s="683"/>
      <c r="I189" s="683"/>
      <c r="J189" s="96"/>
      <c r="K189" s="131"/>
      <c r="L189" s="127">
        <f>SUM(J189*Daten!$C$16)</f>
        <v>0</v>
      </c>
      <c r="M189" s="96"/>
      <c r="N189" s="127">
        <f>SUM(M189*Daten!$D$12)</f>
        <v>0</v>
      </c>
      <c r="O189" s="130"/>
      <c r="P189" s="137"/>
      <c r="Q189" s="127">
        <f>SUM(O189*Daten!$D$12)</f>
        <v>0</v>
      </c>
      <c r="R189" s="98"/>
      <c r="S189" s="93"/>
      <c r="T189" s="608"/>
      <c r="U189" s="668"/>
      <c r="V189" s="668"/>
      <c r="W189" s="672"/>
      <c r="X189" s="634"/>
      <c r="Y189" s="634"/>
      <c r="Z189" s="631"/>
      <c r="AA189" s="631"/>
      <c r="AB189" s="628"/>
      <c r="AC189" s="643"/>
      <c r="AD189" s="625"/>
      <c r="AE189" s="625"/>
      <c r="AF189" s="625"/>
      <c r="AG189" s="613"/>
      <c r="AH189" s="616"/>
      <c r="AI189" s="619"/>
      <c r="AJ189" s="619"/>
      <c r="AK189" s="621"/>
      <c r="AL189" s="619"/>
      <c r="AM189" s="8"/>
    </row>
    <row r="190" spans="1:39" ht="13.5" customHeight="1" thickBot="1" x14ac:dyDescent="0.25">
      <c r="A190" s="628"/>
      <c r="B190" s="658"/>
      <c r="C190" s="575">
        <v>43289</v>
      </c>
      <c r="D190" s="377"/>
      <c r="E190" s="549" t="str">
        <f>IF($H$184&gt;0,SUM(Daten!$D$12*D190),"0")</f>
        <v>0</v>
      </c>
      <c r="F190" s="533" t="s">
        <v>14</v>
      </c>
      <c r="G190" s="701"/>
      <c r="H190" s="684"/>
      <c r="I190" s="684"/>
      <c r="J190" s="99"/>
      <c r="K190" s="133"/>
      <c r="L190" s="127">
        <f>SUM(J190*Daten!$C$16)</f>
        <v>0</v>
      </c>
      <c r="M190" s="99"/>
      <c r="N190" s="127">
        <f>SUM(M190*Daten!$D$12)</f>
        <v>0</v>
      </c>
      <c r="O190" s="132"/>
      <c r="P190" s="138"/>
      <c r="Q190" s="127">
        <f>SUM(O190*Daten!$D$12)</f>
        <v>0</v>
      </c>
      <c r="R190" s="100"/>
      <c r="S190" s="94"/>
      <c r="T190" s="609"/>
      <c r="U190" s="669"/>
      <c r="V190" s="669"/>
      <c r="W190" s="673"/>
      <c r="X190" s="635"/>
      <c r="Y190" s="635"/>
      <c r="Z190" s="631"/>
      <c r="AA190" s="631"/>
      <c r="AB190" s="628"/>
      <c r="AC190" s="643"/>
      <c r="AD190" s="625"/>
      <c r="AE190" s="625"/>
      <c r="AF190" s="625"/>
      <c r="AG190" s="613"/>
      <c r="AH190" s="616"/>
      <c r="AI190" s="619"/>
      <c r="AJ190" s="619"/>
      <c r="AK190" s="621"/>
      <c r="AL190" s="619"/>
      <c r="AM190" s="8"/>
    </row>
    <row r="191" spans="1:39" ht="15" customHeight="1" thickBot="1" x14ac:dyDescent="0.25">
      <c r="A191" s="628"/>
      <c r="B191" s="656" t="s">
        <v>43</v>
      </c>
      <c r="C191" s="544">
        <v>43290</v>
      </c>
      <c r="D191" s="536"/>
      <c r="E191" s="550" t="str">
        <f>IF($H$191&gt;0,SUM(Daten!$D$12*D191),"0")</f>
        <v>0</v>
      </c>
      <c r="F191" s="534" t="s">
        <v>15</v>
      </c>
      <c r="G191" s="699">
        <v>1</v>
      </c>
      <c r="H191" s="682"/>
      <c r="I191" s="682"/>
      <c r="J191" s="85"/>
      <c r="K191" s="129"/>
      <c r="L191" s="127">
        <f>SUM(J191*Daten!$C$16)</f>
        <v>0</v>
      </c>
      <c r="M191" s="85"/>
      <c r="N191" s="127">
        <f>SUM(M191*Daten!$D$12)</f>
        <v>0</v>
      </c>
      <c r="O191" s="128"/>
      <c r="P191" s="136"/>
      <c r="Q191" s="127">
        <f>SUM(O191*Daten!$D$12)</f>
        <v>0</v>
      </c>
      <c r="R191" s="101"/>
      <c r="S191" s="95"/>
      <c r="T191" s="607">
        <f>SUM(E191:E197)</f>
        <v>0</v>
      </c>
      <c r="U191" s="667">
        <f>SUM(L191:L197)</f>
        <v>0</v>
      </c>
      <c r="V191" s="667">
        <f>SUM(N191:N197)</f>
        <v>0</v>
      </c>
      <c r="W191" s="674">
        <f>SUM(Q191:Q197)</f>
        <v>0</v>
      </c>
      <c r="X191" s="633">
        <f>SUM(R191:R197)</f>
        <v>0</v>
      </c>
      <c r="Y191" s="633">
        <f>SUM(T191+X191+W191+V191+U191+I191-H191)</f>
        <v>0</v>
      </c>
      <c r="Z191" s="631"/>
      <c r="AA191" s="631"/>
      <c r="AB191" s="628"/>
      <c r="AC191" s="643"/>
      <c r="AD191" s="625"/>
      <c r="AE191" s="625"/>
      <c r="AF191" s="625"/>
      <c r="AG191" s="613"/>
      <c r="AH191" s="616"/>
      <c r="AI191" s="619"/>
      <c r="AJ191" s="619"/>
      <c r="AK191" s="621"/>
      <c r="AL191" s="619"/>
      <c r="AM191" s="8"/>
    </row>
    <row r="192" spans="1:39" ht="13.5" customHeight="1" thickBot="1" x14ac:dyDescent="0.25">
      <c r="A192" s="628"/>
      <c r="B192" s="657"/>
      <c r="C192" s="385">
        <v>43291</v>
      </c>
      <c r="D192" s="537"/>
      <c r="E192" s="535" t="str">
        <f>IF($H$191&gt;0,SUM(Daten!$D$12*D192),"0")</f>
        <v>0</v>
      </c>
      <c r="F192" s="532" t="s">
        <v>9</v>
      </c>
      <c r="G192" s="700"/>
      <c r="H192" s="683"/>
      <c r="I192" s="683"/>
      <c r="J192" s="96"/>
      <c r="K192" s="131"/>
      <c r="L192" s="127">
        <f>SUM(J192*Daten!$C$16)</f>
        <v>0</v>
      </c>
      <c r="M192" s="96"/>
      <c r="N192" s="127">
        <f>SUM(M192*Daten!$D$12)</f>
        <v>0</v>
      </c>
      <c r="O192" s="130"/>
      <c r="P192" s="137"/>
      <c r="Q192" s="127">
        <f>SUM(O192*Daten!$D$12)</f>
        <v>0</v>
      </c>
      <c r="R192" s="98"/>
      <c r="S192" s="93"/>
      <c r="T192" s="608"/>
      <c r="U192" s="668"/>
      <c r="V192" s="668"/>
      <c r="W192" s="672"/>
      <c r="X192" s="634"/>
      <c r="Y192" s="634"/>
      <c r="Z192" s="631"/>
      <c r="AA192" s="631"/>
      <c r="AB192" s="628"/>
      <c r="AC192" s="643"/>
      <c r="AD192" s="625"/>
      <c r="AE192" s="625"/>
      <c r="AF192" s="625"/>
      <c r="AG192" s="613"/>
      <c r="AH192" s="616"/>
      <c r="AI192" s="619"/>
      <c r="AJ192" s="619"/>
      <c r="AK192" s="621"/>
      <c r="AL192" s="619"/>
      <c r="AM192" s="8"/>
    </row>
    <row r="193" spans="1:39" ht="13.5" customHeight="1" thickBot="1" x14ac:dyDescent="0.25">
      <c r="A193" s="628"/>
      <c r="B193" s="657"/>
      <c r="C193" s="385">
        <v>43292</v>
      </c>
      <c r="D193" s="537"/>
      <c r="E193" s="535" t="str">
        <f>IF($H$191&gt;0,SUM(Daten!$D$12*D193),"0")</f>
        <v>0</v>
      </c>
      <c r="F193" s="532" t="s">
        <v>10</v>
      </c>
      <c r="G193" s="700"/>
      <c r="H193" s="683"/>
      <c r="I193" s="683"/>
      <c r="J193" s="96"/>
      <c r="K193" s="131"/>
      <c r="L193" s="127">
        <f>SUM(J193*Daten!$C$16)</f>
        <v>0</v>
      </c>
      <c r="M193" s="96"/>
      <c r="N193" s="127">
        <f>SUM(M193*Daten!$D$12)</f>
        <v>0</v>
      </c>
      <c r="O193" s="130"/>
      <c r="P193" s="137"/>
      <c r="Q193" s="127">
        <f>SUM(O193*Daten!$D$12)</f>
        <v>0</v>
      </c>
      <c r="R193" s="98"/>
      <c r="S193" s="93"/>
      <c r="T193" s="608"/>
      <c r="U193" s="668"/>
      <c r="V193" s="668"/>
      <c r="W193" s="672"/>
      <c r="X193" s="634"/>
      <c r="Y193" s="634"/>
      <c r="Z193" s="631"/>
      <c r="AA193" s="631"/>
      <c r="AB193" s="628"/>
      <c r="AC193" s="643"/>
      <c r="AD193" s="625"/>
      <c r="AE193" s="625"/>
      <c r="AF193" s="625"/>
      <c r="AG193" s="613"/>
      <c r="AH193" s="616"/>
      <c r="AI193" s="619"/>
      <c r="AJ193" s="619"/>
      <c r="AK193" s="621"/>
      <c r="AL193" s="619"/>
      <c r="AM193" s="8"/>
    </row>
    <row r="194" spans="1:39" ht="13.5" customHeight="1" thickBot="1" x14ac:dyDescent="0.25">
      <c r="A194" s="628"/>
      <c r="B194" s="657"/>
      <c r="C194" s="385">
        <v>43293</v>
      </c>
      <c r="D194" s="537"/>
      <c r="E194" s="535" t="str">
        <f>IF($H$191&gt;0,SUM(Daten!$D$12*D194),"0")</f>
        <v>0</v>
      </c>
      <c r="F194" s="532" t="s">
        <v>11</v>
      </c>
      <c r="G194" s="700"/>
      <c r="H194" s="683"/>
      <c r="I194" s="683"/>
      <c r="J194" s="96"/>
      <c r="K194" s="131"/>
      <c r="L194" s="127">
        <f>SUM(J194*Daten!$C$16)</f>
        <v>0</v>
      </c>
      <c r="M194" s="96"/>
      <c r="N194" s="127">
        <f>SUM(M194*Daten!$D$12)</f>
        <v>0</v>
      </c>
      <c r="O194" s="130"/>
      <c r="P194" s="137"/>
      <c r="Q194" s="127">
        <f>SUM(O194*Daten!$D$12)</f>
        <v>0</v>
      </c>
      <c r="R194" s="98"/>
      <c r="S194" s="93"/>
      <c r="T194" s="608"/>
      <c r="U194" s="668"/>
      <c r="V194" s="668"/>
      <c r="W194" s="672"/>
      <c r="X194" s="634"/>
      <c r="Y194" s="634"/>
      <c r="Z194" s="631"/>
      <c r="AA194" s="631"/>
      <c r="AB194" s="628"/>
      <c r="AC194" s="643"/>
      <c r="AD194" s="625"/>
      <c r="AE194" s="625"/>
      <c r="AF194" s="625"/>
      <c r="AG194" s="613"/>
      <c r="AH194" s="616"/>
      <c r="AI194" s="619"/>
      <c r="AJ194" s="619"/>
      <c r="AK194" s="621"/>
      <c r="AL194" s="619"/>
      <c r="AM194" s="8"/>
    </row>
    <row r="195" spans="1:39" ht="13.5" customHeight="1" thickBot="1" x14ac:dyDescent="0.25">
      <c r="A195" s="628"/>
      <c r="B195" s="657"/>
      <c r="C195" s="385">
        <v>43294</v>
      </c>
      <c r="D195" s="537"/>
      <c r="E195" s="535" t="str">
        <f>IF($H$191&gt;0,SUM(Daten!$D$12*D195),"0")</f>
        <v>0</v>
      </c>
      <c r="F195" s="532" t="s">
        <v>12</v>
      </c>
      <c r="G195" s="700"/>
      <c r="H195" s="683"/>
      <c r="I195" s="683"/>
      <c r="J195" s="96"/>
      <c r="K195" s="131"/>
      <c r="L195" s="127">
        <f>SUM(J195*Daten!$C$16)</f>
        <v>0</v>
      </c>
      <c r="M195" s="96"/>
      <c r="N195" s="127">
        <f>SUM(M195*Daten!$D$12)</f>
        <v>0</v>
      </c>
      <c r="O195" s="130"/>
      <c r="P195" s="137"/>
      <c r="Q195" s="127">
        <f>SUM(O195*Daten!$D$12)</f>
        <v>0</v>
      </c>
      <c r="R195" s="98"/>
      <c r="S195" s="93"/>
      <c r="T195" s="608"/>
      <c r="U195" s="668"/>
      <c r="V195" s="668"/>
      <c r="W195" s="672"/>
      <c r="X195" s="634"/>
      <c r="Y195" s="634"/>
      <c r="Z195" s="631"/>
      <c r="AA195" s="631"/>
      <c r="AB195" s="628"/>
      <c r="AC195" s="643"/>
      <c r="AD195" s="625"/>
      <c r="AE195" s="625"/>
      <c r="AF195" s="625"/>
      <c r="AG195" s="613"/>
      <c r="AH195" s="616"/>
      <c r="AI195" s="619"/>
      <c r="AJ195" s="619"/>
      <c r="AK195" s="621"/>
      <c r="AL195" s="619"/>
      <c r="AM195" s="8"/>
    </row>
    <row r="196" spans="1:39" ht="13.5" customHeight="1" thickBot="1" x14ac:dyDescent="0.25">
      <c r="A196" s="628"/>
      <c r="B196" s="657"/>
      <c r="C196" s="385">
        <v>43295</v>
      </c>
      <c r="D196" s="537"/>
      <c r="E196" s="535" t="str">
        <f>IF($H$191&gt;0,SUM(Daten!$D$12*D196),"0")</f>
        <v>0</v>
      </c>
      <c r="F196" s="532" t="s">
        <v>13</v>
      </c>
      <c r="G196" s="700"/>
      <c r="H196" s="683"/>
      <c r="I196" s="683"/>
      <c r="J196" s="96"/>
      <c r="K196" s="131"/>
      <c r="L196" s="127">
        <f>SUM(J196*Daten!$C$16)</f>
        <v>0</v>
      </c>
      <c r="M196" s="96"/>
      <c r="N196" s="127">
        <f>SUM(M196*Daten!$D$12)</f>
        <v>0</v>
      </c>
      <c r="O196" s="130"/>
      <c r="P196" s="137"/>
      <c r="Q196" s="127">
        <f>SUM(O196*Daten!$D$12)</f>
        <v>0</v>
      </c>
      <c r="R196" s="98"/>
      <c r="S196" s="93"/>
      <c r="T196" s="608"/>
      <c r="U196" s="668"/>
      <c r="V196" s="668"/>
      <c r="W196" s="672"/>
      <c r="X196" s="634"/>
      <c r="Y196" s="634"/>
      <c r="Z196" s="631"/>
      <c r="AA196" s="631"/>
      <c r="AB196" s="628"/>
      <c r="AC196" s="643"/>
      <c r="AD196" s="625"/>
      <c r="AE196" s="625"/>
      <c r="AF196" s="625"/>
      <c r="AG196" s="613"/>
      <c r="AH196" s="616"/>
      <c r="AI196" s="619"/>
      <c r="AJ196" s="619"/>
      <c r="AK196" s="621"/>
      <c r="AL196" s="619"/>
      <c r="AM196" s="8"/>
    </row>
    <row r="197" spans="1:39" ht="13.5" customHeight="1" thickBot="1" x14ac:dyDescent="0.25">
      <c r="A197" s="628"/>
      <c r="B197" s="658"/>
      <c r="C197" s="575">
        <v>43296</v>
      </c>
      <c r="D197" s="377"/>
      <c r="E197" s="549" t="str">
        <f>IF($H$191&gt;0,SUM(Daten!$D$12*D197),"0")</f>
        <v>0</v>
      </c>
      <c r="F197" s="533" t="s">
        <v>14</v>
      </c>
      <c r="G197" s="701"/>
      <c r="H197" s="684"/>
      <c r="I197" s="684"/>
      <c r="J197" s="99"/>
      <c r="K197" s="133"/>
      <c r="L197" s="127">
        <f>SUM(J197*Daten!$C$16)</f>
        <v>0</v>
      </c>
      <c r="M197" s="99"/>
      <c r="N197" s="127">
        <f>SUM(M197*Daten!$D$12)</f>
        <v>0</v>
      </c>
      <c r="O197" s="132"/>
      <c r="P197" s="138"/>
      <c r="Q197" s="127">
        <f>SUM(O197*Daten!$D$12)</f>
        <v>0</v>
      </c>
      <c r="R197" s="100"/>
      <c r="S197" s="94"/>
      <c r="T197" s="609"/>
      <c r="U197" s="669"/>
      <c r="V197" s="669"/>
      <c r="W197" s="673"/>
      <c r="X197" s="635"/>
      <c r="Y197" s="635"/>
      <c r="Z197" s="631"/>
      <c r="AA197" s="631"/>
      <c r="AB197" s="628"/>
      <c r="AC197" s="643"/>
      <c r="AD197" s="625"/>
      <c r="AE197" s="625"/>
      <c r="AF197" s="625"/>
      <c r="AG197" s="613"/>
      <c r="AH197" s="616"/>
      <c r="AI197" s="619"/>
      <c r="AJ197" s="619"/>
      <c r="AK197" s="621"/>
      <c r="AL197" s="619"/>
      <c r="AM197" s="8"/>
    </row>
    <row r="198" spans="1:39" ht="15" customHeight="1" thickBot="1" x14ac:dyDescent="0.25">
      <c r="A198" s="628"/>
      <c r="B198" s="656" t="s">
        <v>44</v>
      </c>
      <c r="C198" s="544">
        <v>43297</v>
      </c>
      <c r="D198" s="536"/>
      <c r="E198" s="550" t="str">
        <f>IF($H$198&gt;0,SUM(Daten!$D$12*D198),"0")</f>
        <v>0</v>
      </c>
      <c r="F198" s="534" t="s">
        <v>15</v>
      </c>
      <c r="G198" s="699">
        <v>1</v>
      </c>
      <c r="H198" s="682"/>
      <c r="I198" s="682"/>
      <c r="J198" s="85"/>
      <c r="K198" s="129"/>
      <c r="L198" s="127">
        <f>SUM(J198*Daten!$C$16)</f>
        <v>0</v>
      </c>
      <c r="M198" s="85"/>
      <c r="N198" s="127">
        <f>SUM(M198*Daten!$D$12)</f>
        <v>0</v>
      </c>
      <c r="O198" s="128"/>
      <c r="P198" s="136"/>
      <c r="Q198" s="127">
        <f>SUM(O198*Daten!$D$12)</f>
        <v>0</v>
      </c>
      <c r="R198" s="101"/>
      <c r="S198" s="95"/>
      <c r="T198" s="607">
        <f>SUM(E198:E204)</f>
        <v>0</v>
      </c>
      <c r="U198" s="667">
        <f>SUM(L198:L204)</f>
        <v>0</v>
      </c>
      <c r="V198" s="667">
        <f>SUM(N198:N204)</f>
        <v>0</v>
      </c>
      <c r="W198" s="674">
        <f>SUM(Q198:Q204)</f>
        <v>0</v>
      </c>
      <c r="X198" s="633">
        <f>SUM(R198:R204)</f>
        <v>0</v>
      </c>
      <c r="Y198" s="633">
        <f>SUM(T198+X198+W198+V198+U198+I198-H198)</f>
        <v>0</v>
      </c>
      <c r="Z198" s="631"/>
      <c r="AA198" s="631"/>
      <c r="AB198" s="628"/>
      <c r="AC198" s="643"/>
      <c r="AD198" s="625"/>
      <c r="AE198" s="625"/>
      <c r="AF198" s="625"/>
      <c r="AG198" s="613"/>
      <c r="AH198" s="616"/>
      <c r="AI198" s="619"/>
      <c r="AJ198" s="619"/>
      <c r="AK198" s="621"/>
      <c r="AL198" s="619"/>
      <c r="AM198" s="8"/>
    </row>
    <row r="199" spans="1:39" ht="13.5" customHeight="1" thickBot="1" x14ac:dyDescent="0.25">
      <c r="A199" s="628"/>
      <c r="B199" s="657"/>
      <c r="C199" s="385">
        <v>43298</v>
      </c>
      <c r="D199" s="537"/>
      <c r="E199" s="535" t="str">
        <f>IF($H$198&gt;0,SUM(Daten!$D$12*D199),"0")</f>
        <v>0</v>
      </c>
      <c r="F199" s="532" t="s">
        <v>9</v>
      </c>
      <c r="G199" s="700"/>
      <c r="H199" s="683"/>
      <c r="I199" s="683"/>
      <c r="J199" s="96"/>
      <c r="K199" s="131"/>
      <c r="L199" s="127">
        <f>SUM(J199*Daten!$C$16)</f>
        <v>0</v>
      </c>
      <c r="M199" s="96"/>
      <c r="N199" s="127">
        <f>SUM(M199*Daten!$D$12)</f>
        <v>0</v>
      </c>
      <c r="O199" s="130"/>
      <c r="P199" s="137"/>
      <c r="Q199" s="127">
        <f>SUM(O199*Daten!$D$12)</f>
        <v>0</v>
      </c>
      <c r="R199" s="98"/>
      <c r="S199" s="93"/>
      <c r="T199" s="608"/>
      <c r="U199" s="668"/>
      <c r="V199" s="668"/>
      <c r="W199" s="672"/>
      <c r="X199" s="634"/>
      <c r="Y199" s="634"/>
      <c r="Z199" s="631"/>
      <c r="AA199" s="631"/>
      <c r="AB199" s="628"/>
      <c r="AC199" s="643"/>
      <c r="AD199" s="625"/>
      <c r="AE199" s="625"/>
      <c r="AF199" s="625"/>
      <c r="AG199" s="613"/>
      <c r="AH199" s="616"/>
      <c r="AI199" s="619"/>
      <c r="AJ199" s="619"/>
      <c r="AK199" s="621"/>
      <c r="AL199" s="619"/>
      <c r="AM199" s="8"/>
    </row>
    <row r="200" spans="1:39" ht="13.5" customHeight="1" thickBot="1" x14ac:dyDescent="0.25">
      <c r="A200" s="628"/>
      <c r="B200" s="657"/>
      <c r="C200" s="385">
        <v>43299</v>
      </c>
      <c r="D200" s="537"/>
      <c r="E200" s="535" t="str">
        <f>IF($H$198&gt;0,SUM(Daten!$D$12*D200),"0")</f>
        <v>0</v>
      </c>
      <c r="F200" s="532" t="s">
        <v>10</v>
      </c>
      <c r="G200" s="700"/>
      <c r="H200" s="683"/>
      <c r="I200" s="683"/>
      <c r="J200" s="96"/>
      <c r="K200" s="131"/>
      <c r="L200" s="127">
        <f>SUM(J200*Daten!$C$16)</f>
        <v>0</v>
      </c>
      <c r="M200" s="96"/>
      <c r="N200" s="127">
        <f>SUM(M200*Daten!$D$12)</f>
        <v>0</v>
      </c>
      <c r="O200" s="130"/>
      <c r="P200" s="137"/>
      <c r="Q200" s="127">
        <f>SUM(O200*Daten!$D$12)</f>
        <v>0</v>
      </c>
      <c r="R200" s="98"/>
      <c r="S200" s="93"/>
      <c r="T200" s="608"/>
      <c r="U200" s="668"/>
      <c r="V200" s="668"/>
      <c r="W200" s="672"/>
      <c r="X200" s="634"/>
      <c r="Y200" s="634"/>
      <c r="Z200" s="631"/>
      <c r="AA200" s="631"/>
      <c r="AB200" s="628"/>
      <c r="AC200" s="643"/>
      <c r="AD200" s="625"/>
      <c r="AE200" s="625"/>
      <c r="AF200" s="625"/>
      <c r="AG200" s="613"/>
      <c r="AH200" s="616"/>
      <c r="AI200" s="619"/>
      <c r="AJ200" s="619"/>
      <c r="AK200" s="621"/>
      <c r="AL200" s="619"/>
      <c r="AM200" s="8"/>
    </row>
    <row r="201" spans="1:39" ht="13.5" customHeight="1" thickBot="1" x14ac:dyDescent="0.25">
      <c r="A201" s="628"/>
      <c r="B201" s="657"/>
      <c r="C201" s="385">
        <v>43300</v>
      </c>
      <c r="D201" s="537"/>
      <c r="E201" s="535" t="str">
        <f>IF($H$198&gt;0,SUM(Daten!$D$12*D201),"0")</f>
        <v>0</v>
      </c>
      <c r="F201" s="532" t="s">
        <v>11</v>
      </c>
      <c r="G201" s="700"/>
      <c r="H201" s="683"/>
      <c r="I201" s="683"/>
      <c r="J201" s="96"/>
      <c r="K201" s="131"/>
      <c r="L201" s="127">
        <f>SUM(J201*Daten!$C$16)</f>
        <v>0</v>
      </c>
      <c r="M201" s="96"/>
      <c r="N201" s="127">
        <f>SUM(M201*Daten!$D$12)</f>
        <v>0</v>
      </c>
      <c r="O201" s="130"/>
      <c r="P201" s="137"/>
      <c r="Q201" s="127">
        <f>SUM(O201*Daten!$D$12)</f>
        <v>0</v>
      </c>
      <c r="R201" s="98"/>
      <c r="S201" s="93"/>
      <c r="T201" s="608"/>
      <c r="U201" s="668"/>
      <c r="V201" s="668"/>
      <c r="W201" s="672"/>
      <c r="X201" s="634"/>
      <c r="Y201" s="634"/>
      <c r="Z201" s="631"/>
      <c r="AA201" s="631"/>
      <c r="AB201" s="628"/>
      <c r="AC201" s="643"/>
      <c r="AD201" s="625"/>
      <c r="AE201" s="625"/>
      <c r="AF201" s="625"/>
      <c r="AG201" s="613"/>
      <c r="AH201" s="616"/>
      <c r="AI201" s="619"/>
      <c r="AJ201" s="619"/>
      <c r="AK201" s="621"/>
      <c r="AL201" s="619"/>
      <c r="AM201" s="8"/>
    </row>
    <row r="202" spans="1:39" ht="13.5" customHeight="1" thickBot="1" x14ac:dyDescent="0.25">
      <c r="A202" s="628"/>
      <c r="B202" s="657"/>
      <c r="C202" s="385">
        <v>43301</v>
      </c>
      <c r="D202" s="537"/>
      <c r="E202" s="535" t="str">
        <f>IF($H$198&gt;0,SUM(Daten!$D$12*D202),"0")</f>
        <v>0</v>
      </c>
      <c r="F202" s="532" t="s">
        <v>12</v>
      </c>
      <c r="G202" s="700"/>
      <c r="H202" s="683"/>
      <c r="I202" s="683"/>
      <c r="J202" s="96"/>
      <c r="K202" s="131"/>
      <c r="L202" s="127">
        <f>SUM(J202*Daten!$C$16)</f>
        <v>0</v>
      </c>
      <c r="M202" s="96"/>
      <c r="N202" s="127">
        <f>SUM(M202*Daten!$D$12)</f>
        <v>0</v>
      </c>
      <c r="O202" s="130"/>
      <c r="P202" s="137"/>
      <c r="Q202" s="127">
        <f>SUM(O202*Daten!$D$12)</f>
        <v>0</v>
      </c>
      <c r="R202" s="98"/>
      <c r="S202" s="93"/>
      <c r="T202" s="608"/>
      <c r="U202" s="668"/>
      <c r="V202" s="668"/>
      <c r="W202" s="672"/>
      <c r="X202" s="634"/>
      <c r="Y202" s="634"/>
      <c r="Z202" s="631"/>
      <c r="AA202" s="631"/>
      <c r="AB202" s="628"/>
      <c r="AC202" s="643"/>
      <c r="AD202" s="625"/>
      <c r="AE202" s="625"/>
      <c r="AF202" s="625"/>
      <c r="AG202" s="613"/>
      <c r="AH202" s="616"/>
      <c r="AI202" s="619"/>
      <c r="AJ202" s="619"/>
      <c r="AK202" s="621"/>
      <c r="AL202" s="619"/>
      <c r="AM202" s="8"/>
    </row>
    <row r="203" spans="1:39" ht="13.5" customHeight="1" thickBot="1" x14ac:dyDescent="0.25">
      <c r="A203" s="628"/>
      <c r="B203" s="657"/>
      <c r="C203" s="385">
        <v>43302</v>
      </c>
      <c r="D203" s="537"/>
      <c r="E203" s="535" t="str">
        <f>IF($H$198&gt;0,SUM(Daten!$D$12*D203),"0")</f>
        <v>0</v>
      </c>
      <c r="F203" s="532" t="s">
        <v>13</v>
      </c>
      <c r="G203" s="700"/>
      <c r="H203" s="683"/>
      <c r="I203" s="683"/>
      <c r="J203" s="96"/>
      <c r="K203" s="131"/>
      <c r="L203" s="127">
        <f>SUM(J203*Daten!$C$16)</f>
        <v>0</v>
      </c>
      <c r="M203" s="96"/>
      <c r="N203" s="127">
        <f>SUM(M203*Daten!$D$12)</f>
        <v>0</v>
      </c>
      <c r="O203" s="130"/>
      <c r="P203" s="137"/>
      <c r="Q203" s="127">
        <f>SUM(O203*Daten!$D$12)</f>
        <v>0</v>
      </c>
      <c r="R203" s="98"/>
      <c r="S203" s="93"/>
      <c r="T203" s="608"/>
      <c r="U203" s="668"/>
      <c r="V203" s="668"/>
      <c r="W203" s="672"/>
      <c r="X203" s="634"/>
      <c r="Y203" s="634"/>
      <c r="Z203" s="631"/>
      <c r="AA203" s="631"/>
      <c r="AB203" s="628"/>
      <c r="AC203" s="643"/>
      <c r="AD203" s="625"/>
      <c r="AE203" s="625"/>
      <c r="AF203" s="625"/>
      <c r="AG203" s="613"/>
      <c r="AH203" s="616"/>
      <c r="AI203" s="619"/>
      <c r="AJ203" s="619"/>
      <c r="AK203" s="621"/>
      <c r="AL203" s="619"/>
      <c r="AM203" s="8"/>
    </row>
    <row r="204" spans="1:39" ht="13.5" customHeight="1" thickBot="1" x14ac:dyDescent="0.25">
      <c r="A204" s="628"/>
      <c r="B204" s="658"/>
      <c r="C204" s="575">
        <v>43303</v>
      </c>
      <c r="D204" s="377"/>
      <c r="E204" s="549" t="str">
        <f>IF($H$198&gt;0,SUM(Daten!$D$12*D204),"0")</f>
        <v>0</v>
      </c>
      <c r="F204" s="533" t="s">
        <v>14</v>
      </c>
      <c r="G204" s="701"/>
      <c r="H204" s="684"/>
      <c r="I204" s="684"/>
      <c r="J204" s="99"/>
      <c r="K204" s="133"/>
      <c r="L204" s="127">
        <f>SUM(J204*Daten!$C$16)</f>
        <v>0</v>
      </c>
      <c r="M204" s="99"/>
      <c r="N204" s="127">
        <f>SUM(M204*Daten!$D$12)</f>
        <v>0</v>
      </c>
      <c r="O204" s="132"/>
      <c r="P204" s="138"/>
      <c r="Q204" s="127">
        <f>SUM(O204*Daten!$D$12)</f>
        <v>0</v>
      </c>
      <c r="R204" s="100"/>
      <c r="S204" s="94"/>
      <c r="T204" s="609"/>
      <c r="U204" s="669"/>
      <c r="V204" s="669"/>
      <c r="W204" s="673"/>
      <c r="X204" s="635"/>
      <c r="Y204" s="635"/>
      <c r="Z204" s="631"/>
      <c r="AA204" s="631"/>
      <c r="AB204" s="628"/>
      <c r="AC204" s="643"/>
      <c r="AD204" s="625"/>
      <c r="AE204" s="625"/>
      <c r="AF204" s="625"/>
      <c r="AG204" s="613"/>
      <c r="AH204" s="616"/>
      <c r="AI204" s="619"/>
      <c r="AJ204" s="619"/>
      <c r="AK204" s="621"/>
      <c r="AL204" s="619"/>
      <c r="AM204" s="8"/>
    </row>
    <row r="205" spans="1:39" ht="15" customHeight="1" thickBot="1" x14ac:dyDescent="0.25">
      <c r="A205" s="628"/>
      <c r="B205" s="656" t="s">
        <v>45</v>
      </c>
      <c r="C205" s="544">
        <v>43304</v>
      </c>
      <c r="D205" s="536"/>
      <c r="E205" s="550" t="str">
        <f>IF($H$205&gt;0,SUM(Daten!$D$12*D205),"0")</f>
        <v>0</v>
      </c>
      <c r="F205" s="534" t="s">
        <v>15</v>
      </c>
      <c r="G205" s="699">
        <v>1</v>
      </c>
      <c r="H205" s="682"/>
      <c r="I205" s="682"/>
      <c r="J205" s="85"/>
      <c r="K205" s="129"/>
      <c r="L205" s="127">
        <f>SUM(J205*Daten!$C$16)</f>
        <v>0</v>
      </c>
      <c r="M205" s="85"/>
      <c r="N205" s="127">
        <f>SUM(M205*Daten!$D$12)</f>
        <v>0</v>
      </c>
      <c r="O205" s="128"/>
      <c r="P205" s="136"/>
      <c r="Q205" s="127">
        <f>SUM(O205*Daten!$D$12)</f>
        <v>0</v>
      </c>
      <c r="R205" s="101"/>
      <c r="S205" s="95"/>
      <c r="T205" s="607">
        <f>SUM(E205:E211)</f>
        <v>0</v>
      </c>
      <c r="U205" s="667">
        <f>SUM(L205:L211)</f>
        <v>0</v>
      </c>
      <c r="V205" s="667">
        <f>SUM(N205:N211)</f>
        <v>0</v>
      </c>
      <c r="W205" s="674">
        <f>SUM(Q205:Q211)</f>
        <v>0</v>
      </c>
      <c r="X205" s="633">
        <f>SUM(R205:R211)</f>
        <v>0</v>
      </c>
      <c r="Y205" s="633">
        <f>SUM(T205+X205+W205+V205+U205+I205-H205)</f>
        <v>0</v>
      </c>
      <c r="Z205" s="631"/>
      <c r="AA205" s="631"/>
      <c r="AB205" s="628"/>
      <c r="AC205" s="643"/>
      <c r="AD205" s="625"/>
      <c r="AE205" s="625"/>
      <c r="AF205" s="625"/>
      <c r="AG205" s="613"/>
      <c r="AH205" s="616"/>
      <c r="AI205" s="619"/>
      <c r="AJ205" s="619"/>
      <c r="AK205" s="621"/>
      <c r="AL205" s="619"/>
      <c r="AM205" s="8"/>
    </row>
    <row r="206" spans="1:39" ht="13.5" customHeight="1" thickBot="1" x14ac:dyDescent="0.25">
      <c r="A206" s="628"/>
      <c r="B206" s="657"/>
      <c r="C206" s="385">
        <v>43305</v>
      </c>
      <c r="D206" s="537"/>
      <c r="E206" s="535" t="str">
        <f>IF($H$205&gt;0,SUM(Daten!$D$12*D206),"0")</f>
        <v>0</v>
      </c>
      <c r="F206" s="532" t="s">
        <v>9</v>
      </c>
      <c r="G206" s="700"/>
      <c r="H206" s="683"/>
      <c r="I206" s="683"/>
      <c r="J206" s="96"/>
      <c r="K206" s="131"/>
      <c r="L206" s="127">
        <f>SUM(J206*Daten!$C$16)</f>
        <v>0</v>
      </c>
      <c r="M206" s="96"/>
      <c r="N206" s="127">
        <f>SUM(M206*Daten!$D$12)</f>
        <v>0</v>
      </c>
      <c r="O206" s="130"/>
      <c r="P206" s="137"/>
      <c r="Q206" s="127">
        <f>SUM(O206*Daten!$D$12)</f>
        <v>0</v>
      </c>
      <c r="R206" s="98"/>
      <c r="S206" s="93"/>
      <c r="T206" s="608"/>
      <c r="U206" s="668"/>
      <c r="V206" s="668"/>
      <c r="W206" s="672"/>
      <c r="X206" s="634"/>
      <c r="Y206" s="634"/>
      <c r="Z206" s="631"/>
      <c r="AA206" s="631"/>
      <c r="AB206" s="628"/>
      <c r="AC206" s="643"/>
      <c r="AD206" s="625"/>
      <c r="AE206" s="625"/>
      <c r="AF206" s="625"/>
      <c r="AG206" s="613"/>
      <c r="AH206" s="616"/>
      <c r="AI206" s="619"/>
      <c r="AJ206" s="619"/>
      <c r="AK206" s="621"/>
      <c r="AL206" s="619"/>
      <c r="AM206" s="8"/>
    </row>
    <row r="207" spans="1:39" ht="13.5" customHeight="1" thickBot="1" x14ac:dyDescent="0.25">
      <c r="A207" s="628"/>
      <c r="B207" s="657"/>
      <c r="C207" s="385">
        <v>43306</v>
      </c>
      <c r="D207" s="537"/>
      <c r="E207" s="535" t="str">
        <f>IF($H$205&gt;0,SUM(Daten!$D$12*D207),"0")</f>
        <v>0</v>
      </c>
      <c r="F207" s="532" t="s">
        <v>10</v>
      </c>
      <c r="G207" s="700"/>
      <c r="H207" s="683"/>
      <c r="I207" s="683"/>
      <c r="J207" s="96"/>
      <c r="K207" s="131"/>
      <c r="L207" s="127">
        <f>SUM(J207*Daten!$C$16)</f>
        <v>0</v>
      </c>
      <c r="M207" s="96"/>
      <c r="N207" s="127">
        <f>SUM(M207*Daten!$D$12)</f>
        <v>0</v>
      </c>
      <c r="O207" s="130"/>
      <c r="P207" s="137"/>
      <c r="Q207" s="127">
        <f>SUM(O207*Daten!$D$12)</f>
        <v>0</v>
      </c>
      <c r="R207" s="98"/>
      <c r="S207" s="93"/>
      <c r="T207" s="608"/>
      <c r="U207" s="668"/>
      <c r="V207" s="668"/>
      <c r="W207" s="672"/>
      <c r="X207" s="634"/>
      <c r="Y207" s="634"/>
      <c r="Z207" s="631"/>
      <c r="AA207" s="631"/>
      <c r="AB207" s="628"/>
      <c r="AC207" s="643"/>
      <c r="AD207" s="625"/>
      <c r="AE207" s="625"/>
      <c r="AF207" s="625"/>
      <c r="AG207" s="613"/>
      <c r="AH207" s="616"/>
      <c r="AI207" s="619"/>
      <c r="AJ207" s="619"/>
      <c r="AK207" s="621"/>
      <c r="AL207" s="619"/>
      <c r="AM207" s="8"/>
    </row>
    <row r="208" spans="1:39" ht="13.5" customHeight="1" thickBot="1" x14ac:dyDescent="0.25">
      <c r="A208" s="628"/>
      <c r="B208" s="657"/>
      <c r="C208" s="385">
        <v>43307</v>
      </c>
      <c r="D208" s="537"/>
      <c r="E208" s="535" t="str">
        <f>IF($H$205&gt;0,SUM(Daten!$D$12*D208),"0")</f>
        <v>0</v>
      </c>
      <c r="F208" s="532" t="s">
        <v>11</v>
      </c>
      <c r="G208" s="700"/>
      <c r="H208" s="683"/>
      <c r="I208" s="683"/>
      <c r="J208" s="96"/>
      <c r="K208" s="131"/>
      <c r="L208" s="127">
        <f>SUM(J208*Daten!$C$16)</f>
        <v>0</v>
      </c>
      <c r="M208" s="96"/>
      <c r="N208" s="127">
        <f>SUM(M208*Daten!$D$12)</f>
        <v>0</v>
      </c>
      <c r="O208" s="130"/>
      <c r="P208" s="137"/>
      <c r="Q208" s="127">
        <f>SUM(O208*Daten!$D$12)</f>
        <v>0</v>
      </c>
      <c r="R208" s="98"/>
      <c r="S208" s="93"/>
      <c r="T208" s="608"/>
      <c r="U208" s="668"/>
      <c r="V208" s="668"/>
      <c r="W208" s="672"/>
      <c r="X208" s="634"/>
      <c r="Y208" s="634"/>
      <c r="Z208" s="631"/>
      <c r="AA208" s="631"/>
      <c r="AB208" s="628"/>
      <c r="AC208" s="643"/>
      <c r="AD208" s="625"/>
      <c r="AE208" s="625"/>
      <c r="AF208" s="625"/>
      <c r="AG208" s="613"/>
      <c r="AH208" s="616"/>
      <c r="AI208" s="619"/>
      <c r="AJ208" s="619"/>
      <c r="AK208" s="621"/>
      <c r="AL208" s="619"/>
      <c r="AM208" s="8"/>
    </row>
    <row r="209" spans="1:39" ht="13.5" customHeight="1" thickBot="1" x14ac:dyDescent="0.25">
      <c r="A209" s="628"/>
      <c r="B209" s="657"/>
      <c r="C209" s="385">
        <v>43308</v>
      </c>
      <c r="D209" s="537"/>
      <c r="E209" s="535" t="str">
        <f>IF($H$205&gt;0,SUM(Daten!$D$12*D209),"0")</f>
        <v>0</v>
      </c>
      <c r="F209" s="532" t="s">
        <v>12</v>
      </c>
      <c r="G209" s="700"/>
      <c r="H209" s="683"/>
      <c r="I209" s="683"/>
      <c r="J209" s="96"/>
      <c r="K209" s="131"/>
      <c r="L209" s="127">
        <f>SUM(J209*Daten!$C$16)</f>
        <v>0</v>
      </c>
      <c r="M209" s="96"/>
      <c r="N209" s="127">
        <f>SUM(M209*Daten!$D$12)</f>
        <v>0</v>
      </c>
      <c r="O209" s="130"/>
      <c r="P209" s="137">
        <v>1</v>
      </c>
      <c r="Q209" s="127">
        <f>SUM(O209*Daten!$D$12)</f>
        <v>0</v>
      </c>
      <c r="R209" s="98"/>
      <c r="S209" s="93"/>
      <c r="T209" s="608"/>
      <c r="U209" s="668"/>
      <c r="V209" s="668"/>
      <c r="W209" s="672"/>
      <c r="X209" s="634"/>
      <c r="Y209" s="634"/>
      <c r="Z209" s="631"/>
      <c r="AA209" s="631"/>
      <c r="AB209" s="628"/>
      <c r="AC209" s="643"/>
      <c r="AD209" s="625"/>
      <c r="AE209" s="625"/>
      <c r="AF209" s="625"/>
      <c r="AG209" s="613"/>
      <c r="AH209" s="616"/>
      <c r="AI209" s="619"/>
      <c r="AJ209" s="619"/>
      <c r="AK209" s="621"/>
      <c r="AL209" s="619"/>
      <c r="AM209" s="8"/>
    </row>
    <row r="210" spans="1:39" ht="13.5" customHeight="1" thickBot="1" x14ac:dyDescent="0.25">
      <c r="A210" s="628"/>
      <c r="B210" s="657"/>
      <c r="C210" s="385">
        <v>43309</v>
      </c>
      <c r="D210" s="537"/>
      <c r="E210" s="535" t="str">
        <f>IF($H$205&gt;0,SUM(Daten!$D$12*D210),"0")</f>
        <v>0</v>
      </c>
      <c r="F210" s="532" t="s">
        <v>13</v>
      </c>
      <c r="G210" s="700"/>
      <c r="H210" s="683"/>
      <c r="I210" s="683"/>
      <c r="J210" s="96"/>
      <c r="K210" s="131"/>
      <c r="L210" s="127">
        <f>SUM(J210*Daten!$C$16)</f>
        <v>0</v>
      </c>
      <c r="M210" s="96"/>
      <c r="N210" s="127">
        <f>SUM(M210*Daten!$D$12)</f>
        <v>0</v>
      </c>
      <c r="O210" s="130"/>
      <c r="P210" s="137">
        <v>1</v>
      </c>
      <c r="Q210" s="127">
        <f>SUM(O210*Daten!$D$12)</f>
        <v>0</v>
      </c>
      <c r="R210" s="98"/>
      <c r="S210" s="93"/>
      <c r="T210" s="608"/>
      <c r="U210" s="668"/>
      <c r="V210" s="668"/>
      <c r="W210" s="672"/>
      <c r="X210" s="634"/>
      <c r="Y210" s="634"/>
      <c r="Z210" s="631"/>
      <c r="AA210" s="631"/>
      <c r="AB210" s="628"/>
      <c r="AC210" s="643"/>
      <c r="AD210" s="625"/>
      <c r="AE210" s="625"/>
      <c r="AF210" s="625"/>
      <c r="AG210" s="613"/>
      <c r="AH210" s="616"/>
      <c r="AI210" s="619"/>
      <c r="AJ210" s="619"/>
      <c r="AK210" s="621"/>
      <c r="AL210" s="619"/>
      <c r="AM210" s="8"/>
    </row>
    <row r="211" spans="1:39" ht="13.5" customHeight="1" thickBot="1" x14ac:dyDescent="0.25">
      <c r="A211" s="629"/>
      <c r="B211" s="658"/>
      <c r="C211" s="575">
        <v>43310</v>
      </c>
      <c r="D211" s="377"/>
      <c r="E211" s="535" t="str">
        <f>IF($H$205&gt;0,SUM(Daten!$D$12*D211),"0")</f>
        <v>0</v>
      </c>
      <c r="F211" s="533" t="s">
        <v>14</v>
      </c>
      <c r="G211" s="701"/>
      <c r="H211" s="684"/>
      <c r="I211" s="684"/>
      <c r="J211" s="99"/>
      <c r="K211" s="133"/>
      <c r="L211" s="127">
        <f>SUM(J211*Daten!$C$16)</f>
        <v>0</v>
      </c>
      <c r="M211" s="99"/>
      <c r="N211" s="127">
        <f>SUM(M211*Daten!$D$12)</f>
        <v>0</v>
      </c>
      <c r="O211" s="132"/>
      <c r="P211" s="138"/>
      <c r="Q211" s="127">
        <f>SUM(O211*Daten!$D$12)</f>
        <v>0</v>
      </c>
      <c r="R211" s="100"/>
      <c r="S211" s="94"/>
      <c r="T211" s="609"/>
      <c r="U211" s="669"/>
      <c r="V211" s="669"/>
      <c r="W211" s="673"/>
      <c r="X211" s="635"/>
      <c r="Y211" s="635"/>
      <c r="Z211" s="632"/>
      <c r="AA211" s="632"/>
      <c r="AB211" s="629"/>
      <c r="AC211" s="644"/>
      <c r="AD211" s="626"/>
      <c r="AE211" s="626"/>
      <c r="AF211" s="626"/>
      <c r="AG211" s="614"/>
      <c r="AH211" s="617"/>
      <c r="AI211" s="620"/>
      <c r="AJ211" s="620"/>
      <c r="AK211" s="622"/>
      <c r="AL211" s="620"/>
      <c r="AM211" s="8"/>
    </row>
    <row r="212" spans="1:39" ht="15" customHeight="1" thickBot="1" x14ac:dyDescent="0.25">
      <c r="A212" s="627" t="s">
        <v>193</v>
      </c>
      <c r="B212" s="656" t="s">
        <v>46</v>
      </c>
      <c r="C212" s="544">
        <v>43311</v>
      </c>
      <c r="D212" s="536"/>
      <c r="E212" s="535" t="str">
        <f>IF($H$212&gt;0,SUM(Daten!$D$12*D212),"0")</f>
        <v>0</v>
      </c>
      <c r="F212" s="534" t="s">
        <v>15</v>
      </c>
      <c r="G212" s="699">
        <v>1</v>
      </c>
      <c r="H212" s="682"/>
      <c r="I212" s="682"/>
      <c r="J212" s="85"/>
      <c r="K212" s="129"/>
      <c r="L212" s="127">
        <f>SUM(J212*Daten!$C$16)</f>
        <v>0</v>
      </c>
      <c r="M212" s="85"/>
      <c r="N212" s="127">
        <f>SUM(M212*Daten!$D$12)</f>
        <v>0</v>
      </c>
      <c r="O212" s="128"/>
      <c r="P212" s="136">
        <v>1</v>
      </c>
      <c r="Q212" s="127">
        <f>SUM(O212*Daten!$D$12)</f>
        <v>0</v>
      </c>
      <c r="R212" s="101"/>
      <c r="S212" s="95"/>
      <c r="T212" s="607">
        <f>SUM(E212:E218)</f>
        <v>0</v>
      </c>
      <c r="U212" s="667">
        <f>SUM(L212:L218)</f>
        <v>0</v>
      </c>
      <c r="V212" s="667">
        <f>SUM(N212:N218)</f>
        <v>0</v>
      </c>
      <c r="W212" s="674">
        <f>SUM(Q212:Q218)</f>
        <v>0</v>
      </c>
      <c r="X212" s="633">
        <f>SUM(R212:R218)</f>
        <v>0</v>
      </c>
      <c r="Y212" s="633">
        <f>SUM(T212+X212+W212+V212+U212+I212-H212)</f>
        <v>0</v>
      </c>
      <c r="Z212" s="630">
        <f>SUM(Y212:Y246)</f>
        <v>0</v>
      </c>
      <c r="AA212" s="630">
        <f>SUM(I212:I246)</f>
        <v>0</v>
      </c>
      <c r="AB212" s="627" t="s">
        <v>193</v>
      </c>
      <c r="AC212" s="642">
        <v>1</v>
      </c>
      <c r="AD212" s="624">
        <f>SUM(AL184+Y212,Y219,Y226,Y233,Y240)</f>
        <v>0</v>
      </c>
      <c r="AE212" s="624">
        <f>SUMIF(AA212,"&gt;0",AD212)</f>
        <v>0</v>
      </c>
      <c r="AF212" s="624">
        <f>SUM(AC212*AE212)</f>
        <v>0</v>
      </c>
      <c r="AG212" s="612">
        <f>SUMIF(AA212,"&gt;0",Daten!$G$5)</f>
        <v>0</v>
      </c>
      <c r="AH212" s="615" t="str">
        <f>IF(AF212&gt;SUM(Daten!$G$5),SUM(Daten!$G$5*1),"0")</f>
        <v>0</v>
      </c>
      <c r="AI212" s="618" t="str">
        <f>IF(AG212&lt;SUM(AF212),SUM(AF212*1),"0")</f>
        <v>0</v>
      </c>
      <c r="AJ212" s="618">
        <f>SUM(AH212-AI212)</f>
        <v>0</v>
      </c>
      <c r="AK212" s="623">
        <v>0</v>
      </c>
      <c r="AL212" s="618">
        <f>SUM(AE212+AJ212+AK212)</f>
        <v>0</v>
      </c>
      <c r="AM212" s="8"/>
    </row>
    <row r="213" spans="1:39" ht="13.5" customHeight="1" thickBot="1" x14ac:dyDescent="0.25">
      <c r="A213" s="628"/>
      <c r="B213" s="657"/>
      <c r="C213" s="385">
        <v>43312</v>
      </c>
      <c r="D213" s="537"/>
      <c r="E213" s="535" t="str">
        <f>IF($H$212&gt;0,SUM(Daten!$D$12*D213),"0")</f>
        <v>0</v>
      </c>
      <c r="F213" s="532" t="s">
        <v>9</v>
      </c>
      <c r="G213" s="700"/>
      <c r="H213" s="683"/>
      <c r="I213" s="683"/>
      <c r="J213" s="96"/>
      <c r="K213" s="131"/>
      <c r="L213" s="127">
        <f>SUM(J213*Daten!$C$16)</f>
        <v>0</v>
      </c>
      <c r="M213" s="96"/>
      <c r="N213" s="127">
        <f>SUM(M213*Daten!$D$12)</f>
        <v>0</v>
      </c>
      <c r="O213" s="130"/>
      <c r="P213" s="137">
        <v>1</v>
      </c>
      <c r="Q213" s="127">
        <f>SUM(O213*Daten!$D$12)</f>
        <v>0</v>
      </c>
      <c r="R213" s="98"/>
      <c r="S213" s="93"/>
      <c r="T213" s="608"/>
      <c r="U213" s="668"/>
      <c r="V213" s="668"/>
      <c r="W213" s="672"/>
      <c r="X213" s="634"/>
      <c r="Y213" s="634"/>
      <c r="Z213" s="631"/>
      <c r="AA213" s="631"/>
      <c r="AB213" s="628"/>
      <c r="AC213" s="643"/>
      <c r="AD213" s="625"/>
      <c r="AE213" s="625"/>
      <c r="AF213" s="625"/>
      <c r="AG213" s="613"/>
      <c r="AH213" s="616"/>
      <c r="AI213" s="619"/>
      <c r="AJ213" s="619"/>
      <c r="AK213" s="621"/>
      <c r="AL213" s="619"/>
      <c r="AM213" s="8"/>
    </row>
    <row r="214" spans="1:39" ht="13.5" customHeight="1" thickBot="1" x14ac:dyDescent="0.25">
      <c r="A214" s="628"/>
      <c r="B214" s="657"/>
      <c r="C214" s="385">
        <v>43313</v>
      </c>
      <c r="D214" s="537"/>
      <c r="E214" s="535" t="str">
        <f>IF($H$212&gt;0,SUM(Daten!$D$12*D214),"0")</f>
        <v>0</v>
      </c>
      <c r="F214" s="532" t="s">
        <v>10</v>
      </c>
      <c r="G214" s="700"/>
      <c r="H214" s="683"/>
      <c r="I214" s="683"/>
      <c r="J214" s="96"/>
      <c r="K214" s="131"/>
      <c r="L214" s="127">
        <f>SUM(J214*Daten!$C$16)</f>
        <v>0</v>
      </c>
      <c r="M214" s="96"/>
      <c r="N214" s="127">
        <f>SUM(M214*Daten!$D$12)</f>
        <v>0</v>
      </c>
      <c r="O214" s="130"/>
      <c r="P214" s="137">
        <v>1</v>
      </c>
      <c r="Q214" s="127">
        <f>SUM(O214*Daten!$D$12)</f>
        <v>0</v>
      </c>
      <c r="R214" s="98"/>
      <c r="S214" s="93"/>
      <c r="T214" s="608"/>
      <c r="U214" s="668"/>
      <c r="V214" s="668"/>
      <c r="W214" s="672"/>
      <c r="X214" s="634"/>
      <c r="Y214" s="634"/>
      <c r="Z214" s="631"/>
      <c r="AA214" s="631"/>
      <c r="AB214" s="628"/>
      <c r="AC214" s="643"/>
      <c r="AD214" s="625"/>
      <c r="AE214" s="625"/>
      <c r="AF214" s="625"/>
      <c r="AG214" s="613"/>
      <c r="AH214" s="616"/>
      <c r="AI214" s="619"/>
      <c r="AJ214" s="619"/>
      <c r="AK214" s="621"/>
      <c r="AL214" s="619"/>
      <c r="AM214" s="8"/>
    </row>
    <row r="215" spans="1:39" ht="13.5" customHeight="1" thickBot="1" x14ac:dyDescent="0.25">
      <c r="A215" s="628"/>
      <c r="B215" s="657"/>
      <c r="C215" s="385">
        <v>43314</v>
      </c>
      <c r="D215" s="537"/>
      <c r="E215" s="535" t="str">
        <f>IF($H$212&gt;0,SUM(Daten!$D$12*D215),"0")</f>
        <v>0</v>
      </c>
      <c r="F215" s="532" t="s">
        <v>11</v>
      </c>
      <c r="G215" s="700"/>
      <c r="H215" s="683"/>
      <c r="I215" s="683"/>
      <c r="J215" s="96"/>
      <c r="K215" s="131"/>
      <c r="L215" s="127">
        <f>SUM(J215*Daten!$C$16)</f>
        <v>0</v>
      </c>
      <c r="M215" s="96"/>
      <c r="N215" s="127">
        <f>SUM(M215*Daten!$D$12)</f>
        <v>0</v>
      </c>
      <c r="O215" s="130"/>
      <c r="P215" s="137">
        <v>1</v>
      </c>
      <c r="Q215" s="127">
        <f>SUM(O215*Daten!$D$12)</f>
        <v>0</v>
      </c>
      <c r="R215" s="98"/>
      <c r="S215" s="93"/>
      <c r="T215" s="608"/>
      <c r="U215" s="668"/>
      <c r="V215" s="668"/>
      <c r="W215" s="672"/>
      <c r="X215" s="634"/>
      <c r="Y215" s="634"/>
      <c r="Z215" s="631"/>
      <c r="AA215" s="631"/>
      <c r="AB215" s="628"/>
      <c r="AC215" s="643"/>
      <c r="AD215" s="625"/>
      <c r="AE215" s="625"/>
      <c r="AF215" s="625"/>
      <c r="AG215" s="613"/>
      <c r="AH215" s="616"/>
      <c r="AI215" s="619"/>
      <c r="AJ215" s="619"/>
      <c r="AK215" s="621"/>
      <c r="AL215" s="619"/>
      <c r="AM215" s="8"/>
    </row>
    <row r="216" spans="1:39" ht="13.5" customHeight="1" thickBot="1" x14ac:dyDescent="0.25">
      <c r="A216" s="628"/>
      <c r="B216" s="657"/>
      <c r="C216" s="385">
        <v>43315</v>
      </c>
      <c r="D216" s="537"/>
      <c r="E216" s="535" t="str">
        <f>IF($H$212&gt;0,SUM(Daten!$D$12*D216),"0")</f>
        <v>0</v>
      </c>
      <c r="F216" s="532" t="s">
        <v>12</v>
      </c>
      <c r="G216" s="700"/>
      <c r="H216" s="683"/>
      <c r="I216" s="683"/>
      <c r="J216" s="96"/>
      <c r="K216" s="131"/>
      <c r="L216" s="127">
        <f>SUM(J216*Daten!$C$16)</f>
        <v>0</v>
      </c>
      <c r="M216" s="96"/>
      <c r="N216" s="127">
        <f>SUM(M216*Daten!$D$12)</f>
        <v>0</v>
      </c>
      <c r="O216" s="130"/>
      <c r="P216" s="137">
        <v>1</v>
      </c>
      <c r="Q216" s="127">
        <f>SUM(O216*Daten!$D$12)</f>
        <v>0</v>
      </c>
      <c r="R216" s="98"/>
      <c r="S216" s="93"/>
      <c r="T216" s="608"/>
      <c r="U216" s="668"/>
      <c r="V216" s="668"/>
      <c r="W216" s="672"/>
      <c r="X216" s="634"/>
      <c r="Y216" s="634"/>
      <c r="Z216" s="631"/>
      <c r="AA216" s="631"/>
      <c r="AB216" s="628"/>
      <c r="AC216" s="643"/>
      <c r="AD216" s="625"/>
      <c r="AE216" s="625"/>
      <c r="AF216" s="625"/>
      <c r="AG216" s="613"/>
      <c r="AH216" s="616"/>
      <c r="AI216" s="619"/>
      <c r="AJ216" s="619"/>
      <c r="AK216" s="621"/>
      <c r="AL216" s="619"/>
      <c r="AM216" s="8"/>
    </row>
    <row r="217" spans="1:39" ht="13.5" customHeight="1" thickBot="1" x14ac:dyDescent="0.25">
      <c r="A217" s="628"/>
      <c r="B217" s="657"/>
      <c r="C217" s="385">
        <v>43316</v>
      </c>
      <c r="D217" s="537"/>
      <c r="E217" s="535" t="str">
        <f>IF($H$212&gt;0,SUM(Daten!$D$12*D217),"0")</f>
        <v>0</v>
      </c>
      <c r="F217" s="532" t="s">
        <v>13</v>
      </c>
      <c r="G217" s="700"/>
      <c r="H217" s="683"/>
      <c r="I217" s="683"/>
      <c r="J217" s="96"/>
      <c r="K217" s="131"/>
      <c r="L217" s="127">
        <f>SUM(J217*Daten!$C$16)</f>
        <v>0</v>
      </c>
      <c r="M217" s="96"/>
      <c r="N217" s="127">
        <f>SUM(M217*Daten!$D$12)</f>
        <v>0</v>
      </c>
      <c r="O217" s="130"/>
      <c r="P217" s="137">
        <v>1</v>
      </c>
      <c r="Q217" s="127">
        <f>SUM(O217*Daten!$D$12)</f>
        <v>0</v>
      </c>
      <c r="R217" s="98"/>
      <c r="S217" s="93"/>
      <c r="T217" s="608"/>
      <c r="U217" s="668"/>
      <c r="V217" s="668"/>
      <c r="W217" s="672"/>
      <c r="X217" s="634"/>
      <c r="Y217" s="634"/>
      <c r="Z217" s="631"/>
      <c r="AA217" s="631"/>
      <c r="AB217" s="628"/>
      <c r="AC217" s="643"/>
      <c r="AD217" s="625"/>
      <c r="AE217" s="625"/>
      <c r="AF217" s="625"/>
      <c r="AG217" s="613"/>
      <c r="AH217" s="616"/>
      <c r="AI217" s="619"/>
      <c r="AJ217" s="619"/>
      <c r="AK217" s="621"/>
      <c r="AL217" s="619"/>
      <c r="AM217" s="8"/>
    </row>
    <row r="218" spans="1:39" ht="13.5" customHeight="1" thickBot="1" x14ac:dyDescent="0.25">
      <c r="A218" s="628"/>
      <c r="B218" s="658"/>
      <c r="C218" s="575">
        <v>43317</v>
      </c>
      <c r="D218" s="377"/>
      <c r="E218" s="549" t="str">
        <f>IF($H$212&gt;0,SUM(Daten!$D$12*D218),"0")</f>
        <v>0</v>
      </c>
      <c r="F218" s="533" t="s">
        <v>14</v>
      </c>
      <c r="G218" s="701"/>
      <c r="H218" s="684"/>
      <c r="I218" s="684"/>
      <c r="J218" s="99"/>
      <c r="K218" s="133"/>
      <c r="L218" s="127">
        <f>SUM(J218*Daten!$C$16)</f>
        <v>0</v>
      </c>
      <c r="M218" s="99"/>
      <c r="N218" s="127">
        <f>SUM(M218*Daten!$D$12)</f>
        <v>0</v>
      </c>
      <c r="O218" s="132"/>
      <c r="P218" s="138"/>
      <c r="Q218" s="127">
        <f>SUM(O218*Daten!$D$12)</f>
        <v>0</v>
      </c>
      <c r="R218" s="100"/>
      <c r="S218" s="94"/>
      <c r="T218" s="609"/>
      <c r="U218" s="669"/>
      <c r="V218" s="669"/>
      <c r="W218" s="673"/>
      <c r="X218" s="635"/>
      <c r="Y218" s="635"/>
      <c r="Z218" s="631"/>
      <c r="AA218" s="631"/>
      <c r="AB218" s="628"/>
      <c r="AC218" s="643"/>
      <c r="AD218" s="625"/>
      <c r="AE218" s="625"/>
      <c r="AF218" s="625"/>
      <c r="AG218" s="613"/>
      <c r="AH218" s="616"/>
      <c r="AI218" s="619"/>
      <c r="AJ218" s="619"/>
      <c r="AK218" s="621"/>
      <c r="AL218" s="619"/>
      <c r="AM218" s="8"/>
    </row>
    <row r="219" spans="1:39" ht="15" customHeight="1" thickBot="1" x14ac:dyDescent="0.25">
      <c r="A219" s="628"/>
      <c r="B219" s="656" t="s">
        <v>47</v>
      </c>
      <c r="C219" s="544">
        <v>43318</v>
      </c>
      <c r="D219" s="536"/>
      <c r="E219" s="550" t="str">
        <f>IF($H$219&gt;0,SUM(Daten!$D$12*D219),"0")</f>
        <v>0</v>
      </c>
      <c r="F219" s="534" t="s">
        <v>15</v>
      </c>
      <c r="G219" s="699">
        <v>1</v>
      </c>
      <c r="H219" s="682"/>
      <c r="I219" s="682"/>
      <c r="J219" s="85"/>
      <c r="K219" s="129"/>
      <c r="L219" s="127">
        <f>SUM(J219*Daten!$C$16)</f>
        <v>0</v>
      </c>
      <c r="M219" s="85"/>
      <c r="N219" s="127">
        <f>SUM(M219*Daten!$D$12)</f>
        <v>0</v>
      </c>
      <c r="O219" s="128"/>
      <c r="P219" s="136"/>
      <c r="Q219" s="127">
        <f>SUM(O219*Daten!$D$12)</f>
        <v>0</v>
      </c>
      <c r="R219" s="101"/>
      <c r="S219" s="95"/>
      <c r="T219" s="607">
        <f>SUM(E219:E225)</f>
        <v>0</v>
      </c>
      <c r="U219" s="667">
        <f>SUM(L219:L225)</f>
        <v>0</v>
      </c>
      <c r="V219" s="667">
        <f>SUM(N219:N225)</f>
        <v>0</v>
      </c>
      <c r="W219" s="674">
        <f>SUM(Q219:Q225)</f>
        <v>0</v>
      </c>
      <c r="X219" s="633">
        <f>SUM(R219:R225)</f>
        <v>0</v>
      </c>
      <c r="Y219" s="633">
        <f>SUM(T219+X219+W219+V219+U219+I219-H219)</f>
        <v>0</v>
      </c>
      <c r="Z219" s="631"/>
      <c r="AA219" s="631"/>
      <c r="AB219" s="628"/>
      <c r="AC219" s="643"/>
      <c r="AD219" s="625"/>
      <c r="AE219" s="625"/>
      <c r="AF219" s="625"/>
      <c r="AG219" s="613"/>
      <c r="AH219" s="616"/>
      <c r="AI219" s="619"/>
      <c r="AJ219" s="619"/>
      <c r="AK219" s="621"/>
      <c r="AL219" s="619"/>
      <c r="AM219" s="8"/>
    </row>
    <row r="220" spans="1:39" ht="13.5" customHeight="1" thickBot="1" x14ac:dyDescent="0.25">
      <c r="A220" s="628"/>
      <c r="B220" s="657"/>
      <c r="C220" s="385">
        <v>43319</v>
      </c>
      <c r="D220" s="537"/>
      <c r="E220" s="535" t="str">
        <f>IF($H$219&gt;0,SUM(Daten!$D$12*D220),"0")</f>
        <v>0</v>
      </c>
      <c r="F220" s="532" t="s">
        <v>9</v>
      </c>
      <c r="G220" s="700"/>
      <c r="H220" s="683"/>
      <c r="I220" s="683"/>
      <c r="J220" s="96"/>
      <c r="K220" s="131"/>
      <c r="L220" s="127">
        <f>SUM(J220*Daten!$C$16)</f>
        <v>0</v>
      </c>
      <c r="M220" s="96"/>
      <c r="N220" s="127">
        <f>SUM(M220*Daten!$D$12)</f>
        <v>0</v>
      </c>
      <c r="O220" s="130"/>
      <c r="P220" s="137"/>
      <c r="Q220" s="127">
        <f>SUM(O220*Daten!$D$12)</f>
        <v>0</v>
      </c>
      <c r="R220" s="98"/>
      <c r="S220" s="93"/>
      <c r="T220" s="608"/>
      <c r="U220" s="668"/>
      <c r="V220" s="668"/>
      <c r="W220" s="672"/>
      <c r="X220" s="634"/>
      <c r="Y220" s="634"/>
      <c r="Z220" s="631"/>
      <c r="AA220" s="631"/>
      <c r="AB220" s="628"/>
      <c r="AC220" s="643"/>
      <c r="AD220" s="625"/>
      <c r="AE220" s="625"/>
      <c r="AF220" s="625"/>
      <c r="AG220" s="613"/>
      <c r="AH220" s="616"/>
      <c r="AI220" s="619"/>
      <c r="AJ220" s="619"/>
      <c r="AK220" s="621"/>
      <c r="AL220" s="619"/>
      <c r="AM220" s="8"/>
    </row>
    <row r="221" spans="1:39" ht="13.5" customHeight="1" thickBot="1" x14ac:dyDescent="0.25">
      <c r="A221" s="628"/>
      <c r="B221" s="657"/>
      <c r="C221" s="385">
        <v>43320</v>
      </c>
      <c r="D221" s="537"/>
      <c r="E221" s="535" t="str">
        <f>IF($H$219&gt;0,SUM(Daten!$D$12*D221),"0")</f>
        <v>0</v>
      </c>
      <c r="F221" s="532" t="s">
        <v>10</v>
      </c>
      <c r="G221" s="700"/>
      <c r="H221" s="683"/>
      <c r="I221" s="683"/>
      <c r="J221" s="96"/>
      <c r="K221" s="131"/>
      <c r="L221" s="127">
        <f>SUM(J221*Daten!$C$16)</f>
        <v>0</v>
      </c>
      <c r="M221" s="96"/>
      <c r="N221" s="127">
        <f>SUM(M221*Daten!$D$12)</f>
        <v>0</v>
      </c>
      <c r="O221" s="130"/>
      <c r="P221" s="137"/>
      <c r="Q221" s="127">
        <f>SUM(O221*Daten!$D$12)</f>
        <v>0</v>
      </c>
      <c r="R221" s="98"/>
      <c r="S221" s="93"/>
      <c r="T221" s="608"/>
      <c r="U221" s="668"/>
      <c r="V221" s="668"/>
      <c r="W221" s="672"/>
      <c r="X221" s="634"/>
      <c r="Y221" s="634"/>
      <c r="Z221" s="631"/>
      <c r="AA221" s="631"/>
      <c r="AB221" s="628"/>
      <c r="AC221" s="643"/>
      <c r="AD221" s="625"/>
      <c r="AE221" s="625"/>
      <c r="AF221" s="625"/>
      <c r="AG221" s="613"/>
      <c r="AH221" s="616"/>
      <c r="AI221" s="619"/>
      <c r="AJ221" s="619"/>
      <c r="AK221" s="621"/>
      <c r="AL221" s="619"/>
      <c r="AM221" s="8"/>
    </row>
    <row r="222" spans="1:39" ht="13.5" customHeight="1" thickBot="1" x14ac:dyDescent="0.25">
      <c r="A222" s="628"/>
      <c r="B222" s="657"/>
      <c r="C222" s="385">
        <v>43321</v>
      </c>
      <c r="D222" s="537"/>
      <c r="E222" s="535" t="str">
        <f>IF($H$219&gt;0,SUM(Daten!$D$12*D222),"0")</f>
        <v>0</v>
      </c>
      <c r="F222" s="532" t="s">
        <v>11</v>
      </c>
      <c r="G222" s="700"/>
      <c r="H222" s="683"/>
      <c r="I222" s="683"/>
      <c r="J222" s="96"/>
      <c r="K222" s="131"/>
      <c r="L222" s="127">
        <f>SUM(J222*Daten!$C$16)</f>
        <v>0</v>
      </c>
      <c r="M222" s="96"/>
      <c r="N222" s="127">
        <f>SUM(M222*Daten!$D$12)</f>
        <v>0</v>
      </c>
      <c r="O222" s="130"/>
      <c r="P222" s="137"/>
      <c r="Q222" s="127">
        <f>SUM(O222*Daten!$D$12)</f>
        <v>0</v>
      </c>
      <c r="R222" s="98"/>
      <c r="S222" s="93"/>
      <c r="T222" s="608"/>
      <c r="U222" s="668"/>
      <c r="V222" s="668"/>
      <c r="W222" s="672"/>
      <c r="X222" s="634"/>
      <c r="Y222" s="634"/>
      <c r="Z222" s="631"/>
      <c r="AA222" s="631"/>
      <c r="AB222" s="628"/>
      <c r="AC222" s="643"/>
      <c r="AD222" s="625"/>
      <c r="AE222" s="625"/>
      <c r="AF222" s="625"/>
      <c r="AG222" s="613"/>
      <c r="AH222" s="616"/>
      <c r="AI222" s="619"/>
      <c r="AJ222" s="619"/>
      <c r="AK222" s="621"/>
      <c r="AL222" s="619"/>
      <c r="AM222" s="8"/>
    </row>
    <row r="223" spans="1:39" ht="13.5" customHeight="1" thickBot="1" x14ac:dyDescent="0.25">
      <c r="A223" s="628"/>
      <c r="B223" s="657"/>
      <c r="C223" s="385">
        <v>43322</v>
      </c>
      <c r="D223" s="537"/>
      <c r="E223" s="535" t="str">
        <f>IF($H$219&gt;0,SUM(Daten!$D$12*D223),"0")</f>
        <v>0</v>
      </c>
      <c r="F223" s="532" t="s">
        <v>12</v>
      </c>
      <c r="G223" s="700"/>
      <c r="H223" s="683"/>
      <c r="I223" s="683"/>
      <c r="J223" s="96"/>
      <c r="K223" s="131"/>
      <c r="L223" s="127">
        <f>SUM(J223*Daten!$C$16)</f>
        <v>0</v>
      </c>
      <c r="M223" s="96"/>
      <c r="N223" s="127">
        <f>SUM(M223*Daten!$D$12)</f>
        <v>0</v>
      </c>
      <c r="O223" s="130"/>
      <c r="P223" s="137"/>
      <c r="Q223" s="127">
        <f>SUM(O223*Daten!$D$12)</f>
        <v>0</v>
      </c>
      <c r="R223" s="98"/>
      <c r="S223" s="93"/>
      <c r="T223" s="608"/>
      <c r="U223" s="668"/>
      <c r="V223" s="668"/>
      <c r="W223" s="672"/>
      <c r="X223" s="634"/>
      <c r="Y223" s="634"/>
      <c r="Z223" s="631"/>
      <c r="AA223" s="631"/>
      <c r="AB223" s="628"/>
      <c r="AC223" s="643"/>
      <c r="AD223" s="625"/>
      <c r="AE223" s="625"/>
      <c r="AF223" s="625"/>
      <c r="AG223" s="613"/>
      <c r="AH223" s="616"/>
      <c r="AI223" s="619"/>
      <c r="AJ223" s="619"/>
      <c r="AK223" s="621"/>
      <c r="AL223" s="619"/>
      <c r="AM223" s="8"/>
    </row>
    <row r="224" spans="1:39" ht="13.5" customHeight="1" thickBot="1" x14ac:dyDescent="0.25">
      <c r="A224" s="628"/>
      <c r="B224" s="657"/>
      <c r="C224" s="385">
        <v>43323</v>
      </c>
      <c r="D224" s="537"/>
      <c r="E224" s="535" t="str">
        <f>IF($H$219&gt;0,SUM(Daten!$D$12*D224),"0")</f>
        <v>0</v>
      </c>
      <c r="F224" s="532" t="s">
        <v>13</v>
      </c>
      <c r="G224" s="700"/>
      <c r="H224" s="683"/>
      <c r="I224" s="683"/>
      <c r="J224" s="96"/>
      <c r="K224" s="131"/>
      <c r="L224" s="127">
        <f>SUM(J224*Daten!$C$16)</f>
        <v>0</v>
      </c>
      <c r="M224" s="96"/>
      <c r="N224" s="127">
        <f>SUM(M224*Daten!$D$12)</f>
        <v>0</v>
      </c>
      <c r="O224" s="130"/>
      <c r="P224" s="137"/>
      <c r="Q224" s="127">
        <f>SUM(O224*Daten!$D$12)</f>
        <v>0</v>
      </c>
      <c r="R224" s="98"/>
      <c r="S224" s="93"/>
      <c r="T224" s="608"/>
      <c r="U224" s="668"/>
      <c r="V224" s="668"/>
      <c r="W224" s="672"/>
      <c r="X224" s="634"/>
      <c r="Y224" s="634"/>
      <c r="Z224" s="631"/>
      <c r="AA224" s="631"/>
      <c r="AB224" s="628"/>
      <c r="AC224" s="643"/>
      <c r="AD224" s="625"/>
      <c r="AE224" s="625"/>
      <c r="AF224" s="625"/>
      <c r="AG224" s="613"/>
      <c r="AH224" s="616"/>
      <c r="AI224" s="619"/>
      <c r="AJ224" s="619"/>
      <c r="AK224" s="621"/>
      <c r="AL224" s="619"/>
      <c r="AM224" s="8"/>
    </row>
    <row r="225" spans="1:39" ht="13.5" customHeight="1" thickBot="1" x14ac:dyDescent="0.25">
      <c r="A225" s="628"/>
      <c r="B225" s="658"/>
      <c r="C225" s="575">
        <v>43324</v>
      </c>
      <c r="D225" s="377"/>
      <c r="E225" s="549" t="str">
        <f>IF($H$219&gt;0,SUM(Daten!$D$12*D225),"0")</f>
        <v>0</v>
      </c>
      <c r="F225" s="533" t="s">
        <v>14</v>
      </c>
      <c r="G225" s="701"/>
      <c r="H225" s="684"/>
      <c r="I225" s="684"/>
      <c r="J225" s="99"/>
      <c r="K225" s="133"/>
      <c r="L225" s="127">
        <f>SUM(J225*Daten!$C$16)</f>
        <v>0</v>
      </c>
      <c r="M225" s="99"/>
      <c r="N225" s="127">
        <f>SUM(M225*Daten!$D$12)</f>
        <v>0</v>
      </c>
      <c r="O225" s="132"/>
      <c r="P225" s="138"/>
      <c r="Q225" s="127">
        <f>SUM(O225*Daten!$D$12)</f>
        <v>0</v>
      </c>
      <c r="R225" s="100"/>
      <c r="S225" s="94"/>
      <c r="T225" s="609"/>
      <c r="U225" s="669"/>
      <c r="V225" s="669"/>
      <c r="W225" s="673"/>
      <c r="X225" s="635"/>
      <c r="Y225" s="635"/>
      <c r="Z225" s="631"/>
      <c r="AA225" s="631"/>
      <c r="AB225" s="628"/>
      <c r="AC225" s="643"/>
      <c r="AD225" s="625"/>
      <c r="AE225" s="625"/>
      <c r="AF225" s="625"/>
      <c r="AG225" s="613"/>
      <c r="AH225" s="616"/>
      <c r="AI225" s="619"/>
      <c r="AJ225" s="619"/>
      <c r="AK225" s="621"/>
      <c r="AL225" s="619"/>
      <c r="AM225" s="8"/>
    </row>
    <row r="226" spans="1:39" ht="15" customHeight="1" thickBot="1" x14ac:dyDescent="0.25">
      <c r="A226" s="628"/>
      <c r="B226" s="656" t="s">
        <v>48</v>
      </c>
      <c r="C226" s="544">
        <v>43325</v>
      </c>
      <c r="D226" s="536"/>
      <c r="E226" s="550" t="str">
        <f>IF($H$226&gt;0,SUM(Daten!$D$12*D226),"0")</f>
        <v>0</v>
      </c>
      <c r="F226" s="534" t="s">
        <v>15</v>
      </c>
      <c r="G226" s="699">
        <v>1</v>
      </c>
      <c r="H226" s="682"/>
      <c r="I226" s="682"/>
      <c r="J226" s="85"/>
      <c r="K226" s="129"/>
      <c r="L226" s="127">
        <f>SUM(J226*Daten!$C$16)</f>
        <v>0</v>
      </c>
      <c r="M226" s="85"/>
      <c r="N226" s="127">
        <f>SUM(M226*Daten!$D$12)</f>
        <v>0</v>
      </c>
      <c r="O226" s="128"/>
      <c r="P226" s="136"/>
      <c r="Q226" s="127">
        <f>SUM(O226*Daten!$D$12)</f>
        <v>0</v>
      </c>
      <c r="R226" s="101"/>
      <c r="S226" s="95"/>
      <c r="T226" s="607">
        <f>SUM(E226:E232)</f>
        <v>0</v>
      </c>
      <c r="U226" s="667">
        <f>SUM(L226:L232)</f>
        <v>0</v>
      </c>
      <c r="V226" s="667">
        <f>SUM(N226:N232)</f>
        <v>0</v>
      </c>
      <c r="W226" s="674">
        <f>SUM(Q226:Q232)</f>
        <v>0</v>
      </c>
      <c r="X226" s="633">
        <f>SUM(R226:R232)</f>
        <v>0</v>
      </c>
      <c r="Y226" s="633">
        <f>SUM(T226+X226+W226+V226+U226+I226-H226)</f>
        <v>0</v>
      </c>
      <c r="Z226" s="631"/>
      <c r="AA226" s="631"/>
      <c r="AB226" s="628"/>
      <c r="AC226" s="643"/>
      <c r="AD226" s="625"/>
      <c r="AE226" s="625"/>
      <c r="AF226" s="625"/>
      <c r="AG226" s="613"/>
      <c r="AH226" s="616"/>
      <c r="AI226" s="619"/>
      <c r="AJ226" s="619"/>
      <c r="AK226" s="621"/>
      <c r="AL226" s="619"/>
      <c r="AM226" s="8"/>
    </row>
    <row r="227" spans="1:39" ht="13.5" customHeight="1" thickBot="1" x14ac:dyDescent="0.25">
      <c r="A227" s="628"/>
      <c r="B227" s="657"/>
      <c r="C227" s="385">
        <v>43326</v>
      </c>
      <c r="D227" s="537"/>
      <c r="E227" s="535" t="str">
        <f>IF($H$226&gt;0,SUM(Daten!$D$12*D227),"0")</f>
        <v>0</v>
      </c>
      <c r="F227" s="532" t="s">
        <v>9</v>
      </c>
      <c r="G227" s="700"/>
      <c r="H227" s="683"/>
      <c r="I227" s="683"/>
      <c r="J227" s="96"/>
      <c r="K227" s="131"/>
      <c r="L227" s="127">
        <f>SUM(J227*Daten!$C$16)</f>
        <v>0</v>
      </c>
      <c r="M227" s="96"/>
      <c r="N227" s="127">
        <f>SUM(M227*Daten!$D$12)</f>
        <v>0</v>
      </c>
      <c r="O227" s="130"/>
      <c r="P227" s="137"/>
      <c r="Q227" s="127">
        <f>SUM(O227*Daten!$D$12)</f>
        <v>0</v>
      </c>
      <c r="R227" s="98"/>
      <c r="S227" s="93"/>
      <c r="T227" s="608"/>
      <c r="U227" s="668"/>
      <c r="V227" s="668"/>
      <c r="W227" s="672"/>
      <c r="X227" s="634"/>
      <c r="Y227" s="634"/>
      <c r="Z227" s="631"/>
      <c r="AA227" s="631"/>
      <c r="AB227" s="628"/>
      <c r="AC227" s="643"/>
      <c r="AD227" s="625"/>
      <c r="AE227" s="625"/>
      <c r="AF227" s="625"/>
      <c r="AG227" s="613"/>
      <c r="AH227" s="616"/>
      <c r="AI227" s="619"/>
      <c r="AJ227" s="619"/>
      <c r="AK227" s="621"/>
      <c r="AL227" s="619"/>
      <c r="AM227" s="8"/>
    </row>
    <row r="228" spans="1:39" ht="13.5" customHeight="1" thickBot="1" x14ac:dyDescent="0.25">
      <c r="A228" s="628"/>
      <c r="B228" s="657"/>
      <c r="C228" s="385">
        <v>43327</v>
      </c>
      <c r="D228" s="537"/>
      <c r="E228" s="535" t="str">
        <f>IF($H$226&gt;0,SUM(Daten!$D$12*D228),"0")</f>
        <v>0</v>
      </c>
      <c r="F228" s="532" t="s">
        <v>10</v>
      </c>
      <c r="G228" s="700"/>
      <c r="H228" s="683"/>
      <c r="I228" s="683"/>
      <c r="J228" s="96"/>
      <c r="K228" s="131"/>
      <c r="L228" s="127">
        <f>SUM(J228*Daten!$C$16)</f>
        <v>0</v>
      </c>
      <c r="M228" s="96"/>
      <c r="N228" s="127">
        <f>SUM(M228*Daten!$D$12)</f>
        <v>0</v>
      </c>
      <c r="O228" s="130"/>
      <c r="P228" s="137"/>
      <c r="Q228" s="127">
        <f>SUM(O228*Daten!$D$12)</f>
        <v>0</v>
      </c>
      <c r="R228" s="98"/>
      <c r="S228" s="93"/>
      <c r="T228" s="608"/>
      <c r="U228" s="668"/>
      <c r="V228" s="668"/>
      <c r="W228" s="672"/>
      <c r="X228" s="634"/>
      <c r="Y228" s="634"/>
      <c r="Z228" s="631"/>
      <c r="AA228" s="631"/>
      <c r="AB228" s="628"/>
      <c r="AC228" s="643"/>
      <c r="AD228" s="625"/>
      <c r="AE228" s="625"/>
      <c r="AF228" s="625"/>
      <c r="AG228" s="613"/>
      <c r="AH228" s="616"/>
      <c r="AI228" s="619"/>
      <c r="AJ228" s="619"/>
      <c r="AK228" s="621"/>
      <c r="AL228" s="619"/>
      <c r="AM228" s="8"/>
    </row>
    <row r="229" spans="1:39" ht="13.5" customHeight="1" thickBot="1" x14ac:dyDescent="0.25">
      <c r="A229" s="628"/>
      <c r="B229" s="657"/>
      <c r="C229" s="385">
        <v>43328</v>
      </c>
      <c r="D229" s="537"/>
      <c r="E229" s="535" t="str">
        <f>IF($H$226&gt;0,SUM(Daten!$D$12*D229),"0")</f>
        <v>0</v>
      </c>
      <c r="F229" s="532" t="s">
        <v>11</v>
      </c>
      <c r="G229" s="700"/>
      <c r="H229" s="683"/>
      <c r="I229" s="683"/>
      <c r="J229" s="96"/>
      <c r="K229" s="131"/>
      <c r="L229" s="127">
        <f>SUM(J229*Daten!$C$16)</f>
        <v>0</v>
      </c>
      <c r="M229" s="96"/>
      <c r="N229" s="127">
        <f>SUM(M229*Daten!$D$12)</f>
        <v>0</v>
      </c>
      <c r="O229" s="130"/>
      <c r="P229" s="137"/>
      <c r="Q229" s="127">
        <f>SUM(O229*Daten!$D$12)</f>
        <v>0</v>
      </c>
      <c r="R229" s="98"/>
      <c r="S229" s="93"/>
      <c r="T229" s="608"/>
      <c r="U229" s="668"/>
      <c r="V229" s="668"/>
      <c r="W229" s="672"/>
      <c r="X229" s="634"/>
      <c r="Y229" s="634"/>
      <c r="Z229" s="631"/>
      <c r="AA229" s="631"/>
      <c r="AB229" s="628"/>
      <c r="AC229" s="643"/>
      <c r="AD229" s="625"/>
      <c r="AE229" s="625"/>
      <c r="AF229" s="625"/>
      <c r="AG229" s="613"/>
      <c r="AH229" s="616"/>
      <c r="AI229" s="619"/>
      <c r="AJ229" s="619"/>
      <c r="AK229" s="621"/>
      <c r="AL229" s="619"/>
      <c r="AM229" s="8"/>
    </row>
    <row r="230" spans="1:39" ht="13.5" customHeight="1" thickBot="1" x14ac:dyDescent="0.25">
      <c r="A230" s="628"/>
      <c r="B230" s="657"/>
      <c r="C230" s="385">
        <v>43329</v>
      </c>
      <c r="D230" s="537"/>
      <c r="E230" s="535" t="str">
        <f>IF($H$226&gt;0,SUM(Daten!$D$12*D230),"0")</f>
        <v>0</v>
      </c>
      <c r="F230" s="532" t="s">
        <v>12</v>
      </c>
      <c r="G230" s="700"/>
      <c r="H230" s="683"/>
      <c r="I230" s="683"/>
      <c r="J230" s="96"/>
      <c r="K230" s="131"/>
      <c r="L230" s="127">
        <f>SUM(J230*Daten!$C$16)</f>
        <v>0</v>
      </c>
      <c r="M230" s="96"/>
      <c r="N230" s="127">
        <f>SUM(M230*Daten!$D$12)</f>
        <v>0</v>
      </c>
      <c r="O230" s="130"/>
      <c r="P230" s="137"/>
      <c r="Q230" s="127">
        <f>SUM(O230*Daten!$D$12)</f>
        <v>0</v>
      </c>
      <c r="R230" s="98"/>
      <c r="S230" s="93"/>
      <c r="T230" s="608"/>
      <c r="U230" s="668"/>
      <c r="V230" s="668"/>
      <c r="W230" s="672"/>
      <c r="X230" s="634"/>
      <c r="Y230" s="634"/>
      <c r="Z230" s="631"/>
      <c r="AA230" s="631"/>
      <c r="AB230" s="628"/>
      <c r="AC230" s="643"/>
      <c r="AD230" s="625"/>
      <c r="AE230" s="625"/>
      <c r="AF230" s="625"/>
      <c r="AG230" s="613"/>
      <c r="AH230" s="616"/>
      <c r="AI230" s="619"/>
      <c r="AJ230" s="619"/>
      <c r="AK230" s="621"/>
      <c r="AL230" s="619"/>
      <c r="AM230" s="8"/>
    </row>
    <row r="231" spans="1:39" ht="13.5" customHeight="1" thickBot="1" x14ac:dyDescent="0.25">
      <c r="A231" s="628"/>
      <c r="B231" s="657"/>
      <c r="C231" s="385">
        <v>43330</v>
      </c>
      <c r="D231" s="537"/>
      <c r="E231" s="535" t="str">
        <f>IF($H$226&gt;0,SUM(Daten!$D$12*D231),"0")</f>
        <v>0</v>
      </c>
      <c r="F231" s="532" t="s">
        <v>13</v>
      </c>
      <c r="G231" s="700"/>
      <c r="H231" s="683"/>
      <c r="I231" s="683"/>
      <c r="J231" s="96"/>
      <c r="K231" s="131"/>
      <c r="L231" s="127">
        <f>SUM(J231*Daten!$C$16)</f>
        <v>0</v>
      </c>
      <c r="M231" s="96"/>
      <c r="N231" s="127">
        <f>SUM(M231*Daten!$D$12)</f>
        <v>0</v>
      </c>
      <c r="O231" s="130"/>
      <c r="P231" s="137"/>
      <c r="Q231" s="127">
        <f>SUM(O231*Daten!$D$12)</f>
        <v>0</v>
      </c>
      <c r="R231" s="98"/>
      <c r="S231" s="93"/>
      <c r="T231" s="608"/>
      <c r="U231" s="668"/>
      <c r="V231" s="668"/>
      <c r="W231" s="672"/>
      <c r="X231" s="634"/>
      <c r="Y231" s="634"/>
      <c r="Z231" s="631"/>
      <c r="AA231" s="631"/>
      <c r="AB231" s="628"/>
      <c r="AC231" s="643"/>
      <c r="AD231" s="625"/>
      <c r="AE231" s="625"/>
      <c r="AF231" s="625"/>
      <c r="AG231" s="613"/>
      <c r="AH231" s="616"/>
      <c r="AI231" s="619"/>
      <c r="AJ231" s="619"/>
      <c r="AK231" s="621"/>
      <c r="AL231" s="619"/>
      <c r="AM231" s="8"/>
    </row>
    <row r="232" spans="1:39" ht="13.5" customHeight="1" thickBot="1" x14ac:dyDescent="0.25">
      <c r="A232" s="628"/>
      <c r="B232" s="658"/>
      <c r="C232" s="575">
        <v>43331</v>
      </c>
      <c r="D232" s="377"/>
      <c r="E232" s="549" t="str">
        <f>IF($H$226&gt;0,SUM(Daten!$D$12*D232),"0")</f>
        <v>0</v>
      </c>
      <c r="F232" s="533" t="s">
        <v>14</v>
      </c>
      <c r="G232" s="701"/>
      <c r="H232" s="684"/>
      <c r="I232" s="684"/>
      <c r="J232" s="99"/>
      <c r="K232" s="133"/>
      <c r="L232" s="127">
        <f>SUM(J232*Daten!$C$16)</f>
        <v>0</v>
      </c>
      <c r="M232" s="99"/>
      <c r="N232" s="127">
        <f>SUM(M232*Daten!$D$12)</f>
        <v>0</v>
      </c>
      <c r="O232" s="132"/>
      <c r="P232" s="138"/>
      <c r="Q232" s="127">
        <f>SUM(O232*Daten!$D$12)</f>
        <v>0</v>
      </c>
      <c r="R232" s="100"/>
      <c r="S232" s="94"/>
      <c r="T232" s="609"/>
      <c r="U232" s="669"/>
      <c r="V232" s="669"/>
      <c r="W232" s="673"/>
      <c r="X232" s="635"/>
      <c r="Y232" s="635"/>
      <c r="Z232" s="631"/>
      <c r="AA232" s="631"/>
      <c r="AB232" s="628"/>
      <c r="AC232" s="643"/>
      <c r="AD232" s="625"/>
      <c r="AE232" s="625"/>
      <c r="AF232" s="625"/>
      <c r="AG232" s="613"/>
      <c r="AH232" s="616"/>
      <c r="AI232" s="619"/>
      <c r="AJ232" s="619"/>
      <c r="AK232" s="621"/>
      <c r="AL232" s="619"/>
      <c r="AM232" s="8"/>
    </row>
    <row r="233" spans="1:39" ht="15" customHeight="1" thickBot="1" x14ac:dyDescent="0.25">
      <c r="A233" s="628"/>
      <c r="B233" s="656" t="s">
        <v>49</v>
      </c>
      <c r="C233" s="544">
        <v>43332</v>
      </c>
      <c r="D233" s="536"/>
      <c r="E233" s="550" t="str">
        <f>IF($H$233&gt;0,SUM(Daten!$D$12*D233),"0")</f>
        <v>0</v>
      </c>
      <c r="F233" s="534" t="s">
        <v>15</v>
      </c>
      <c r="G233" s="699">
        <v>1</v>
      </c>
      <c r="H233" s="682"/>
      <c r="I233" s="682"/>
      <c r="J233" s="85"/>
      <c r="K233" s="129"/>
      <c r="L233" s="127">
        <f>SUM(J233*Daten!$C$16)</f>
        <v>0</v>
      </c>
      <c r="M233" s="85"/>
      <c r="N233" s="127">
        <f>SUM(M233*Daten!$D$12)</f>
        <v>0</v>
      </c>
      <c r="O233" s="128"/>
      <c r="P233" s="136"/>
      <c r="Q233" s="127">
        <f>SUM(O233*Daten!$D$12)</f>
        <v>0</v>
      </c>
      <c r="R233" s="101"/>
      <c r="S233" s="95"/>
      <c r="T233" s="607">
        <f>SUM(E233:E239)</f>
        <v>0</v>
      </c>
      <c r="U233" s="667">
        <f>SUM(L233:L239)</f>
        <v>0</v>
      </c>
      <c r="V233" s="667">
        <f>SUM(N233:N239)</f>
        <v>0</v>
      </c>
      <c r="W233" s="674">
        <f>SUM(Q233:Q239)</f>
        <v>0</v>
      </c>
      <c r="X233" s="633">
        <f>SUM(R233:R239)</f>
        <v>0</v>
      </c>
      <c r="Y233" s="633">
        <f>SUM(T233+X233+W233+V233+U233+I233-H233)</f>
        <v>0</v>
      </c>
      <c r="Z233" s="631"/>
      <c r="AA233" s="631"/>
      <c r="AB233" s="628"/>
      <c r="AC233" s="643"/>
      <c r="AD233" s="625"/>
      <c r="AE233" s="625"/>
      <c r="AF233" s="625"/>
      <c r="AG233" s="613"/>
      <c r="AH233" s="616"/>
      <c r="AI233" s="619"/>
      <c r="AJ233" s="619"/>
      <c r="AK233" s="621"/>
      <c r="AL233" s="619"/>
      <c r="AM233" s="8"/>
    </row>
    <row r="234" spans="1:39" ht="13.5" customHeight="1" thickBot="1" x14ac:dyDescent="0.25">
      <c r="A234" s="628"/>
      <c r="B234" s="657"/>
      <c r="C234" s="385">
        <v>43333</v>
      </c>
      <c r="D234" s="537"/>
      <c r="E234" s="535" t="str">
        <f>IF($H$233&gt;0,SUM(Daten!$D$12*D234),"0")</f>
        <v>0</v>
      </c>
      <c r="F234" s="532" t="s">
        <v>9</v>
      </c>
      <c r="G234" s="700"/>
      <c r="H234" s="683"/>
      <c r="I234" s="683"/>
      <c r="J234" s="96"/>
      <c r="K234" s="131"/>
      <c r="L234" s="127">
        <f>SUM(J234*Daten!$C$16)</f>
        <v>0</v>
      </c>
      <c r="M234" s="96"/>
      <c r="N234" s="127">
        <f>SUM(M234*Daten!$D$12)</f>
        <v>0</v>
      </c>
      <c r="O234" s="130"/>
      <c r="P234" s="137"/>
      <c r="Q234" s="127">
        <f>SUM(O234*Daten!$D$12)</f>
        <v>0</v>
      </c>
      <c r="R234" s="98"/>
      <c r="S234" s="93"/>
      <c r="T234" s="608"/>
      <c r="U234" s="668"/>
      <c r="V234" s="668"/>
      <c r="W234" s="672"/>
      <c r="X234" s="634"/>
      <c r="Y234" s="634"/>
      <c r="Z234" s="631"/>
      <c r="AA234" s="631"/>
      <c r="AB234" s="628"/>
      <c r="AC234" s="643"/>
      <c r="AD234" s="625"/>
      <c r="AE234" s="625"/>
      <c r="AF234" s="625"/>
      <c r="AG234" s="613"/>
      <c r="AH234" s="616"/>
      <c r="AI234" s="619"/>
      <c r="AJ234" s="619"/>
      <c r="AK234" s="621"/>
      <c r="AL234" s="619"/>
      <c r="AM234" s="8"/>
    </row>
    <row r="235" spans="1:39" ht="13.5" customHeight="1" thickBot="1" x14ac:dyDescent="0.25">
      <c r="A235" s="628"/>
      <c r="B235" s="657"/>
      <c r="C235" s="385">
        <v>43334</v>
      </c>
      <c r="D235" s="537"/>
      <c r="E235" s="535" t="str">
        <f>IF($H$233&gt;0,SUM(Daten!$D$12*D235),"0")</f>
        <v>0</v>
      </c>
      <c r="F235" s="532" t="s">
        <v>10</v>
      </c>
      <c r="G235" s="700"/>
      <c r="H235" s="683"/>
      <c r="I235" s="683"/>
      <c r="J235" s="96"/>
      <c r="K235" s="131"/>
      <c r="L235" s="127">
        <f>SUM(J235*Daten!$C$16)</f>
        <v>0</v>
      </c>
      <c r="M235" s="96"/>
      <c r="N235" s="127">
        <f>SUM(M235*Daten!$D$12)</f>
        <v>0</v>
      </c>
      <c r="O235" s="130"/>
      <c r="P235" s="137"/>
      <c r="Q235" s="127">
        <f>SUM(O235*Daten!$D$12)</f>
        <v>0</v>
      </c>
      <c r="R235" s="98"/>
      <c r="S235" s="93"/>
      <c r="T235" s="608"/>
      <c r="U235" s="668"/>
      <c r="V235" s="668"/>
      <c r="W235" s="672"/>
      <c r="X235" s="634"/>
      <c r="Y235" s="634"/>
      <c r="Z235" s="631"/>
      <c r="AA235" s="631"/>
      <c r="AB235" s="628"/>
      <c r="AC235" s="643"/>
      <c r="AD235" s="625"/>
      <c r="AE235" s="625"/>
      <c r="AF235" s="625"/>
      <c r="AG235" s="613"/>
      <c r="AH235" s="616"/>
      <c r="AI235" s="619"/>
      <c r="AJ235" s="619"/>
      <c r="AK235" s="621"/>
      <c r="AL235" s="619"/>
      <c r="AM235" s="8"/>
    </row>
    <row r="236" spans="1:39" ht="13.5" customHeight="1" thickBot="1" x14ac:dyDescent="0.25">
      <c r="A236" s="628"/>
      <c r="B236" s="657"/>
      <c r="C236" s="385">
        <v>43335</v>
      </c>
      <c r="D236" s="537"/>
      <c r="E236" s="535" t="str">
        <f>IF($H$233&gt;0,SUM(Daten!$D$12*D236),"0")</f>
        <v>0</v>
      </c>
      <c r="F236" s="532" t="s">
        <v>11</v>
      </c>
      <c r="G236" s="700"/>
      <c r="H236" s="683"/>
      <c r="I236" s="683"/>
      <c r="J236" s="96"/>
      <c r="K236" s="131"/>
      <c r="L236" s="127">
        <f>SUM(J236*Daten!$C$16)</f>
        <v>0</v>
      </c>
      <c r="M236" s="96"/>
      <c r="N236" s="127">
        <f>SUM(M236*Daten!$D$12)</f>
        <v>0</v>
      </c>
      <c r="O236" s="130"/>
      <c r="P236" s="137"/>
      <c r="Q236" s="127">
        <f>SUM(O236*Daten!$D$12)</f>
        <v>0</v>
      </c>
      <c r="R236" s="98"/>
      <c r="S236" s="93"/>
      <c r="T236" s="608"/>
      <c r="U236" s="668"/>
      <c r="V236" s="668"/>
      <c r="W236" s="672"/>
      <c r="X236" s="634"/>
      <c r="Y236" s="634"/>
      <c r="Z236" s="631"/>
      <c r="AA236" s="631"/>
      <c r="AB236" s="628"/>
      <c r="AC236" s="643"/>
      <c r="AD236" s="625"/>
      <c r="AE236" s="625"/>
      <c r="AF236" s="625"/>
      <c r="AG236" s="613"/>
      <c r="AH236" s="616"/>
      <c r="AI236" s="619"/>
      <c r="AJ236" s="619"/>
      <c r="AK236" s="621"/>
      <c r="AL236" s="619"/>
      <c r="AM236" s="8"/>
    </row>
    <row r="237" spans="1:39" ht="13.5" customHeight="1" thickBot="1" x14ac:dyDescent="0.25">
      <c r="A237" s="628"/>
      <c r="B237" s="657"/>
      <c r="C237" s="385">
        <v>43336</v>
      </c>
      <c r="D237" s="537"/>
      <c r="E237" s="535" t="str">
        <f>IF($H$233&gt;0,SUM(Daten!$D$12*D237),"0")</f>
        <v>0</v>
      </c>
      <c r="F237" s="532" t="s">
        <v>12</v>
      </c>
      <c r="G237" s="700"/>
      <c r="H237" s="683"/>
      <c r="I237" s="683"/>
      <c r="J237" s="96"/>
      <c r="K237" s="131"/>
      <c r="L237" s="127">
        <f>SUM(J237*Daten!$C$16)</f>
        <v>0</v>
      </c>
      <c r="M237" s="96"/>
      <c r="N237" s="127">
        <f>SUM(M237*Daten!$D$12)</f>
        <v>0</v>
      </c>
      <c r="O237" s="130"/>
      <c r="P237" s="137"/>
      <c r="Q237" s="127">
        <f>SUM(O237*Daten!$D$12)</f>
        <v>0</v>
      </c>
      <c r="R237" s="98"/>
      <c r="S237" s="93"/>
      <c r="T237" s="608"/>
      <c r="U237" s="668"/>
      <c r="V237" s="668"/>
      <c r="W237" s="672"/>
      <c r="X237" s="634"/>
      <c r="Y237" s="634"/>
      <c r="Z237" s="631"/>
      <c r="AA237" s="631"/>
      <c r="AB237" s="628"/>
      <c r="AC237" s="643"/>
      <c r="AD237" s="625"/>
      <c r="AE237" s="625"/>
      <c r="AF237" s="625"/>
      <c r="AG237" s="613"/>
      <c r="AH237" s="616"/>
      <c r="AI237" s="619"/>
      <c r="AJ237" s="619"/>
      <c r="AK237" s="621"/>
      <c r="AL237" s="619"/>
      <c r="AM237" s="8"/>
    </row>
    <row r="238" spans="1:39" ht="13.5" customHeight="1" thickBot="1" x14ac:dyDescent="0.25">
      <c r="A238" s="628"/>
      <c r="B238" s="657"/>
      <c r="C238" s="385">
        <v>43337</v>
      </c>
      <c r="D238" s="537"/>
      <c r="E238" s="535" t="str">
        <f>IF($H$233&gt;0,SUM(Daten!$D$12*D238),"0")</f>
        <v>0</v>
      </c>
      <c r="F238" s="532" t="s">
        <v>13</v>
      </c>
      <c r="G238" s="700"/>
      <c r="H238" s="683"/>
      <c r="I238" s="683"/>
      <c r="J238" s="96"/>
      <c r="K238" s="131"/>
      <c r="L238" s="127">
        <f>SUM(J238*Daten!$C$16)</f>
        <v>0</v>
      </c>
      <c r="M238" s="96"/>
      <c r="N238" s="127">
        <f>SUM(M238*Daten!$D$12)</f>
        <v>0</v>
      </c>
      <c r="O238" s="130"/>
      <c r="P238" s="137"/>
      <c r="Q238" s="127">
        <f>SUM(O238*Daten!$D$12)</f>
        <v>0</v>
      </c>
      <c r="R238" s="98"/>
      <c r="S238" s="93"/>
      <c r="T238" s="608"/>
      <c r="U238" s="668"/>
      <c r="V238" s="668"/>
      <c r="W238" s="672"/>
      <c r="X238" s="634"/>
      <c r="Y238" s="634"/>
      <c r="Z238" s="631"/>
      <c r="AA238" s="631"/>
      <c r="AB238" s="628"/>
      <c r="AC238" s="643"/>
      <c r="AD238" s="625"/>
      <c r="AE238" s="625"/>
      <c r="AF238" s="625"/>
      <c r="AG238" s="613"/>
      <c r="AH238" s="616"/>
      <c r="AI238" s="619"/>
      <c r="AJ238" s="619"/>
      <c r="AK238" s="621"/>
      <c r="AL238" s="619"/>
      <c r="AM238" s="8"/>
    </row>
    <row r="239" spans="1:39" ht="13.5" customHeight="1" thickBot="1" x14ac:dyDescent="0.25">
      <c r="A239" s="628"/>
      <c r="B239" s="658"/>
      <c r="C239" s="575">
        <v>43338</v>
      </c>
      <c r="D239" s="377"/>
      <c r="E239" s="549" t="str">
        <f>IF($H$233&gt;0,SUM(Daten!$D$12*D239),"0")</f>
        <v>0</v>
      </c>
      <c r="F239" s="533" t="s">
        <v>14</v>
      </c>
      <c r="G239" s="701"/>
      <c r="H239" s="684"/>
      <c r="I239" s="684"/>
      <c r="J239" s="99"/>
      <c r="K239" s="133"/>
      <c r="L239" s="127">
        <f>SUM(J239*Daten!$C$16)</f>
        <v>0</v>
      </c>
      <c r="M239" s="99"/>
      <c r="N239" s="127">
        <f>SUM(M239*Daten!$D$12)</f>
        <v>0</v>
      </c>
      <c r="O239" s="132"/>
      <c r="P239" s="138"/>
      <c r="Q239" s="127">
        <f>SUM(O239*Daten!$D$12)</f>
        <v>0</v>
      </c>
      <c r="R239" s="100"/>
      <c r="S239" s="94"/>
      <c r="T239" s="609"/>
      <c r="U239" s="669"/>
      <c r="V239" s="669"/>
      <c r="W239" s="673"/>
      <c r="X239" s="635"/>
      <c r="Y239" s="635"/>
      <c r="Z239" s="631"/>
      <c r="AA239" s="631"/>
      <c r="AB239" s="628"/>
      <c r="AC239" s="643"/>
      <c r="AD239" s="625"/>
      <c r="AE239" s="625"/>
      <c r="AF239" s="625"/>
      <c r="AG239" s="613"/>
      <c r="AH239" s="616"/>
      <c r="AI239" s="619"/>
      <c r="AJ239" s="619"/>
      <c r="AK239" s="621"/>
      <c r="AL239" s="619"/>
      <c r="AM239" s="8"/>
    </row>
    <row r="240" spans="1:39" ht="15" customHeight="1" thickBot="1" x14ac:dyDescent="0.25">
      <c r="A240" s="628"/>
      <c r="B240" s="656" t="s">
        <v>50</v>
      </c>
      <c r="C240" s="544">
        <v>43339</v>
      </c>
      <c r="D240" s="536"/>
      <c r="E240" s="550" t="str">
        <f>IF($H$240&gt;0,SUM(Daten!$D$12*D240),"0")</f>
        <v>0</v>
      </c>
      <c r="F240" s="534" t="s">
        <v>15</v>
      </c>
      <c r="G240" s="699">
        <v>1</v>
      </c>
      <c r="H240" s="682"/>
      <c r="I240" s="682"/>
      <c r="J240" s="85"/>
      <c r="K240" s="129"/>
      <c r="L240" s="127">
        <f>SUM(J240*Daten!$C$16)</f>
        <v>0</v>
      </c>
      <c r="M240" s="85"/>
      <c r="N240" s="127">
        <f>SUM(M240*Daten!$D$12)</f>
        <v>0</v>
      </c>
      <c r="O240" s="128"/>
      <c r="P240" s="136"/>
      <c r="Q240" s="127">
        <f>SUM(O240*Daten!$D$12)</f>
        <v>0</v>
      </c>
      <c r="R240" s="101"/>
      <c r="S240" s="95"/>
      <c r="T240" s="607">
        <f>SUM(E240:E246)</f>
        <v>0</v>
      </c>
      <c r="U240" s="667">
        <f>SUM(L240:L246)</f>
        <v>0</v>
      </c>
      <c r="V240" s="667">
        <f>SUM(N240:N246)</f>
        <v>0</v>
      </c>
      <c r="W240" s="674">
        <f>SUM(Q240:Q246)</f>
        <v>0</v>
      </c>
      <c r="X240" s="633">
        <f>SUM(R240:R246)</f>
        <v>0</v>
      </c>
      <c r="Y240" s="633">
        <f>SUM(T240+X240+W240+V240+U240+I240-H240)</f>
        <v>0</v>
      </c>
      <c r="Z240" s="631"/>
      <c r="AA240" s="631"/>
      <c r="AB240" s="628"/>
      <c r="AC240" s="643"/>
      <c r="AD240" s="625"/>
      <c r="AE240" s="625"/>
      <c r="AF240" s="625"/>
      <c r="AG240" s="613"/>
      <c r="AH240" s="616"/>
      <c r="AI240" s="619"/>
      <c r="AJ240" s="619"/>
      <c r="AK240" s="621"/>
      <c r="AL240" s="619"/>
      <c r="AM240" s="8"/>
    </row>
    <row r="241" spans="1:39" ht="13.5" customHeight="1" thickBot="1" x14ac:dyDescent="0.25">
      <c r="A241" s="628"/>
      <c r="B241" s="657"/>
      <c r="C241" s="385">
        <v>43340</v>
      </c>
      <c r="D241" s="537"/>
      <c r="E241" s="535" t="str">
        <f>IF($H$240&gt;0,SUM(Daten!$D$12*D241),"0")</f>
        <v>0</v>
      </c>
      <c r="F241" s="532" t="s">
        <v>9</v>
      </c>
      <c r="G241" s="700"/>
      <c r="H241" s="683"/>
      <c r="I241" s="683"/>
      <c r="J241" s="96"/>
      <c r="K241" s="131"/>
      <c r="L241" s="127">
        <f>SUM(J241*Daten!$C$16)</f>
        <v>0</v>
      </c>
      <c r="M241" s="96"/>
      <c r="N241" s="127">
        <f>SUM(M241*Daten!$D$12)</f>
        <v>0</v>
      </c>
      <c r="O241" s="130"/>
      <c r="P241" s="137"/>
      <c r="Q241" s="127">
        <f>SUM(O241*Daten!$D$12)</f>
        <v>0</v>
      </c>
      <c r="R241" s="98"/>
      <c r="S241" s="93"/>
      <c r="T241" s="608"/>
      <c r="U241" s="668"/>
      <c r="V241" s="668"/>
      <c r="W241" s="672"/>
      <c r="X241" s="634"/>
      <c r="Y241" s="634"/>
      <c r="Z241" s="631"/>
      <c r="AA241" s="631"/>
      <c r="AB241" s="628"/>
      <c r="AC241" s="643"/>
      <c r="AD241" s="625"/>
      <c r="AE241" s="625"/>
      <c r="AF241" s="625"/>
      <c r="AG241" s="613"/>
      <c r="AH241" s="616"/>
      <c r="AI241" s="619"/>
      <c r="AJ241" s="619"/>
      <c r="AK241" s="621"/>
      <c r="AL241" s="619"/>
      <c r="AM241" s="8"/>
    </row>
    <row r="242" spans="1:39" ht="13.5" customHeight="1" thickBot="1" x14ac:dyDescent="0.25">
      <c r="A242" s="628"/>
      <c r="B242" s="657"/>
      <c r="C242" s="385">
        <v>43341</v>
      </c>
      <c r="D242" s="537"/>
      <c r="E242" s="535" t="str">
        <f>IF($H$240&gt;0,SUM(Daten!$D$12*D242),"0")</f>
        <v>0</v>
      </c>
      <c r="F242" s="532" t="s">
        <v>10</v>
      </c>
      <c r="G242" s="700"/>
      <c r="H242" s="683"/>
      <c r="I242" s="683"/>
      <c r="J242" s="96"/>
      <c r="K242" s="131"/>
      <c r="L242" s="127">
        <f>SUM(J242*Daten!$C$16)</f>
        <v>0</v>
      </c>
      <c r="M242" s="96"/>
      <c r="N242" s="127">
        <f>SUM(M242*Daten!$D$12)</f>
        <v>0</v>
      </c>
      <c r="O242" s="130"/>
      <c r="P242" s="137"/>
      <c r="Q242" s="127">
        <f>SUM(O242*Daten!$D$12)</f>
        <v>0</v>
      </c>
      <c r="R242" s="98"/>
      <c r="S242" s="93"/>
      <c r="T242" s="608"/>
      <c r="U242" s="668"/>
      <c r="V242" s="668"/>
      <c r="W242" s="672"/>
      <c r="X242" s="634"/>
      <c r="Y242" s="634"/>
      <c r="Z242" s="631"/>
      <c r="AA242" s="631"/>
      <c r="AB242" s="628"/>
      <c r="AC242" s="643"/>
      <c r="AD242" s="625"/>
      <c r="AE242" s="625"/>
      <c r="AF242" s="625"/>
      <c r="AG242" s="613"/>
      <c r="AH242" s="616"/>
      <c r="AI242" s="619"/>
      <c r="AJ242" s="619"/>
      <c r="AK242" s="621"/>
      <c r="AL242" s="619"/>
      <c r="AM242" s="8"/>
    </row>
    <row r="243" spans="1:39" ht="13.5" customHeight="1" thickBot="1" x14ac:dyDescent="0.25">
      <c r="A243" s="628"/>
      <c r="B243" s="657"/>
      <c r="C243" s="385">
        <v>43342</v>
      </c>
      <c r="D243" s="537"/>
      <c r="E243" s="535" t="str">
        <f>IF($H$240&gt;0,SUM(Daten!$D$12*D243),"0")</f>
        <v>0</v>
      </c>
      <c r="F243" s="532" t="s">
        <v>11</v>
      </c>
      <c r="G243" s="700"/>
      <c r="H243" s="683"/>
      <c r="I243" s="683"/>
      <c r="J243" s="96"/>
      <c r="K243" s="131"/>
      <c r="L243" s="127">
        <f>SUM(J243*Daten!$C$16)</f>
        <v>0</v>
      </c>
      <c r="M243" s="96"/>
      <c r="N243" s="127">
        <f>SUM(M243*Daten!$D$12)</f>
        <v>0</v>
      </c>
      <c r="O243" s="130"/>
      <c r="P243" s="137"/>
      <c r="Q243" s="127">
        <f>SUM(O243*Daten!$D$12)</f>
        <v>0</v>
      </c>
      <c r="R243" s="98"/>
      <c r="S243" s="93"/>
      <c r="T243" s="608"/>
      <c r="U243" s="668"/>
      <c r="V243" s="668"/>
      <c r="W243" s="672"/>
      <c r="X243" s="634"/>
      <c r="Y243" s="634"/>
      <c r="Z243" s="631"/>
      <c r="AA243" s="631"/>
      <c r="AB243" s="628"/>
      <c r="AC243" s="643"/>
      <c r="AD243" s="625"/>
      <c r="AE243" s="625"/>
      <c r="AF243" s="625"/>
      <c r="AG243" s="613"/>
      <c r="AH243" s="616"/>
      <c r="AI243" s="619"/>
      <c r="AJ243" s="619"/>
      <c r="AK243" s="621"/>
      <c r="AL243" s="619"/>
      <c r="AM243" s="8"/>
    </row>
    <row r="244" spans="1:39" ht="13.5" customHeight="1" thickBot="1" x14ac:dyDescent="0.25">
      <c r="A244" s="628"/>
      <c r="B244" s="657"/>
      <c r="C244" s="385">
        <v>43343</v>
      </c>
      <c r="D244" s="537"/>
      <c r="E244" s="535" t="str">
        <f>IF($H$240&gt;0,SUM(Daten!$D$12*D244),"0")</f>
        <v>0</v>
      </c>
      <c r="F244" s="532" t="s">
        <v>12</v>
      </c>
      <c r="G244" s="700"/>
      <c r="H244" s="683"/>
      <c r="I244" s="683"/>
      <c r="J244" s="96"/>
      <c r="K244" s="131"/>
      <c r="L244" s="127">
        <f>SUM(J244*Daten!$C$16)</f>
        <v>0</v>
      </c>
      <c r="M244" s="96"/>
      <c r="N244" s="127">
        <f>SUM(M244*Daten!$D$12)</f>
        <v>0</v>
      </c>
      <c r="O244" s="130"/>
      <c r="P244" s="137"/>
      <c r="Q244" s="127">
        <f>SUM(O244*Daten!$D$12)</f>
        <v>0</v>
      </c>
      <c r="R244" s="98"/>
      <c r="S244" s="93"/>
      <c r="T244" s="608"/>
      <c r="U244" s="668"/>
      <c r="V244" s="668"/>
      <c r="W244" s="672"/>
      <c r="X244" s="634"/>
      <c r="Y244" s="634"/>
      <c r="Z244" s="631"/>
      <c r="AA244" s="631"/>
      <c r="AB244" s="628"/>
      <c r="AC244" s="643"/>
      <c r="AD244" s="625"/>
      <c r="AE244" s="625"/>
      <c r="AF244" s="625"/>
      <c r="AG244" s="613"/>
      <c r="AH244" s="616"/>
      <c r="AI244" s="619"/>
      <c r="AJ244" s="619"/>
      <c r="AK244" s="621"/>
      <c r="AL244" s="619"/>
      <c r="AM244" s="8"/>
    </row>
    <row r="245" spans="1:39" ht="13.5" customHeight="1" thickBot="1" x14ac:dyDescent="0.25">
      <c r="A245" s="628"/>
      <c r="B245" s="657"/>
      <c r="C245" s="385">
        <v>43344</v>
      </c>
      <c r="D245" s="537"/>
      <c r="E245" s="535" t="str">
        <f>IF($H$240&gt;0,SUM(Daten!$D$12*D245),"0")</f>
        <v>0</v>
      </c>
      <c r="F245" s="532" t="s">
        <v>13</v>
      </c>
      <c r="G245" s="700"/>
      <c r="H245" s="683"/>
      <c r="I245" s="683"/>
      <c r="J245" s="96"/>
      <c r="K245" s="131"/>
      <c r="L245" s="127">
        <f>SUM(J245*Daten!$C$16)</f>
        <v>0</v>
      </c>
      <c r="M245" s="96"/>
      <c r="N245" s="127">
        <f>SUM(M245*Daten!$D$12)</f>
        <v>0</v>
      </c>
      <c r="O245" s="130"/>
      <c r="P245" s="137"/>
      <c r="Q245" s="127">
        <f>SUM(O245*Daten!$D$12)</f>
        <v>0</v>
      </c>
      <c r="R245" s="98"/>
      <c r="S245" s="93"/>
      <c r="T245" s="608"/>
      <c r="U245" s="668"/>
      <c r="V245" s="668"/>
      <c r="W245" s="672"/>
      <c r="X245" s="634"/>
      <c r="Y245" s="634"/>
      <c r="Z245" s="631"/>
      <c r="AA245" s="631"/>
      <c r="AB245" s="628"/>
      <c r="AC245" s="643"/>
      <c r="AD245" s="625"/>
      <c r="AE245" s="625"/>
      <c r="AF245" s="625"/>
      <c r="AG245" s="613"/>
      <c r="AH245" s="616"/>
      <c r="AI245" s="619"/>
      <c r="AJ245" s="619"/>
      <c r="AK245" s="621"/>
      <c r="AL245" s="619"/>
      <c r="AM245" s="8"/>
    </row>
    <row r="246" spans="1:39" ht="13.5" customHeight="1" thickBot="1" x14ac:dyDescent="0.25">
      <c r="A246" s="629"/>
      <c r="B246" s="658"/>
      <c r="C246" s="575">
        <v>43345</v>
      </c>
      <c r="D246" s="377"/>
      <c r="E246" s="549" t="str">
        <f>IF($H$240&gt;0,SUM(Daten!$D$12*D246),"0")</f>
        <v>0</v>
      </c>
      <c r="F246" s="533" t="s">
        <v>14</v>
      </c>
      <c r="G246" s="701"/>
      <c r="H246" s="684"/>
      <c r="I246" s="684"/>
      <c r="J246" s="99"/>
      <c r="K246" s="133"/>
      <c r="L246" s="127">
        <f>SUM(J246*Daten!$C$16)</f>
        <v>0</v>
      </c>
      <c r="M246" s="99"/>
      <c r="N246" s="127">
        <f>SUM(M246*Daten!$D$12)</f>
        <v>0</v>
      </c>
      <c r="O246" s="132"/>
      <c r="P246" s="138"/>
      <c r="Q246" s="127">
        <f>SUM(O246*Daten!$D$12)</f>
        <v>0</v>
      </c>
      <c r="R246" s="100"/>
      <c r="S246" s="94"/>
      <c r="T246" s="609"/>
      <c r="U246" s="669"/>
      <c r="V246" s="669"/>
      <c r="W246" s="673"/>
      <c r="X246" s="635"/>
      <c r="Y246" s="635"/>
      <c r="Z246" s="632"/>
      <c r="AA246" s="632"/>
      <c r="AB246" s="629"/>
      <c r="AC246" s="644"/>
      <c r="AD246" s="626"/>
      <c r="AE246" s="626"/>
      <c r="AF246" s="626"/>
      <c r="AG246" s="614"/>
      <c r="AH246" s="617"/>
      <c r="AI246" s="620"/>
      <c r="AJ246" s="620"/>
      <c r="AK246" s="622"/>
      <c r="AL246" s="620"/>
      <c r="AM246" s="8"/>
    </row>
    <row r="247" spans="1:39" ht="15" customHeight="1" thickBot="1" x14ac:dyDescent="0.25">
      <c r="A247" s="627" t="s">
        <v>194</v>
      </c>
      <c r="B247" s="661" t="s">
        <v>51</v>
      </c>
      <c r="C247" s="544">
        <v>43346</v>
      </c>
      <c r="D247" s="536"/>
      <c r="E247" s="550" t="str">
        <f>IF($H$247&gt;0,SUM(Daten!$D$12*D247),"0")</f>
        <v>0</v>
      </c>
      <c r="F247" s="534" t="s">
        <v>15</v>
      </c>
      <c r="G247" s="699">
        <v>1</v>
      </c>
      <c r="H247" s="682"/>
      <c r="I247" s="682"/>
      <c r="J247" s="85"/>
      <c r="K247" s="129"/>
      <c r="L247" s="127">
        <f>SUM(J247*Daten!$C$16)</f>
        <v>0</v>
      </c>
      <c r="M247" s="85"/>
      <c r="N247" s="127">
        <f>SUM(M247*Daten!$D$12)</f>
        <v>0</v>
      </c>
      <c r="O247" s="128"/>
      <c r="P247" s="136"/>
      <c r="Q247" s="127">
        <f>SUM(O247*Daten!$D$12)</f>
        <v>0</v>
      </c>
      <c r="R247" s="101"/>
      <c r="S247" s="95"/>
      <c r="T247" s="607">
        <f>SUM(E247:E253)</f>
        <v>0</v>
      </c>
      <c r="U247" s="667">
        <f>SUM(L247:L253)</f>
        <v>0</v>
      </c>
      <c r="V247" s="667">
        <f>SUM(N247:N253)</f>
        <v>0</v>
      </c>
      <c r="W247" s="674">
        <f>SUM(Q247:Q253)</f>
        <v>0</v>
      </c>
      <c r="X247" s="633">
        <f>SUM(R247:R253)</f>
        <v>0</v>
      </c>
      <c r="Y247" s="633">
        <f>SUM(T247+X247+W247+V247+U247+I247-H247)</f>
        <v>0</v>
      </c>
      <c r="Z247" s="630">
        <f>SUM(Y247:Y274)</f>
        <v>0</v>
      </c>
      <c r="AA247" s="630">
        <f>SUM(I247:I274)</f>
        <v>0</v>
      </c>
      <c r="AB247" s="627" t="s">
        <v>194</v>
      </c>
      <c r="AC247" s="642">
        <v>1</v>
      </c>
      <c r="AD247" s="624">
        <f>SUM(AL212+Y247,Y254,Y261,Y268)</f>
        <v>0</v>
      </c>
      <c r="AE247" s="624">
        <f>SUMIF(AA247,"&gt;0",AD247)</f>
        <v>0</v>
      </c>
      <c r="AF247" s="624">
        <f>SUM(AC247*AE247)</f>
        <v>0</v>
      </c>
      <c r="AG247" s="612">
        <f>SUMIF(AA247,"&gt;0",Daten!$G$5)</f>
        <v>0</v>
      </c>
      <c r="AH247" s="615" t="str">
        <f>IF(AF247&gt;SUM(Daten!$G$5),SUM(Daten!$G$5*1),"0")</f>
        <v>0</v>
      </c>
      <c r="AI247" s="618" t="str">
        <f>IF(AG247&lt;SUM(AF247),SUM(AF247*1),"0")</f>
        <v>0</v>
      </c>
      <c r="AJ247" s="618">
        <f>SUM(AH247-AI247)</f>
        <v>0</v>
      </c>
      <c r="AK247" s="623">
        <v>0</v>
      </c>
      <c r="AL247" s="618">
        <f>SUM(AE247+AJ247+AK247)</f>
        <v>0</v>
      </c>
      <c r="AM247" s="8"/>
    </row>
    <row r="248" spans="1:39" ht="13.5" customHeight="1" thickBot="1" x14ac:dyDescent="0.25">
      <c r="A248" s="628"/>
      <c r="B248" s="662"/>
      <c r="C248" s="385">
        <v>43347</v>
      </c>
      <c r="D248" s="537"/>
      <c r="E248" s="535" t="str">
        <f>IF($H$247&gt;0,SUM(Daten!$D$12*D248),"0")</f>
        <v>0</v>
      </c>
      <c r="F248" s="532" t="s">
        <v>9</v>
      </c>
      <c r="G248" s="700"/>
      <c r="H248" s="683"/>
      <c r="I248" s="683"/>
      <c r="J248" s="96"/>
      <c r="K248" s="131"/>
      <c r="L248" s="127">
        <f>SUM(J248*Daten!$C$16)</f>
        <v>0</v>
      </c>
      <c r="M248" s="96"/>
      <c r="N248" s="127">
        <f>SUM(M248*Daten!$D$12)</f>
        <v>0</v>
      </c>
      <c r="O248" s="130"/>
      <c r="P248" s="137"/>
      <c r="Q248" s="127">
        <f>SUM(O248*Daten!$D$12)</f>
        <v>0</v>
      </c>
      <c r="R248" s="98"/>
      <c r="S248" s="93"/>
      <c r="T248" s="608"/>
      <c r="U248" s="668"/>
      <c r="V248" s="668"/>
      <c r="W248" s="672"/>
      <c r="X248" s="634"/>
      <c r="Y248" s="634"/>
      <c r="Z248" s="631"/>
      <c r="AA248" s="631"/>
      <c r="AB248" s="628"/>
      <c r="AC248" s="643"/>
      <c r="AD248" s="625"/>
      <c r="AE248" s="625"/>
      <c r="AF248" s="625"/>
      <c r="AG248" s="613"/>
      <c r="AH248" s="616"/>
      <c r="AI248" s="619"/>
      <c r="AJ248" s="619"/>
      <c r="AK248" s="621"/>
      <c r="AL248" s="619"/>
      <c r="AM248" s="8"/>
    </row>
    <row r="249" spans="1:39" ht="13.5" customHeight="1" thickBot="1" x14ac:dyDescent="0.25">
      <c r="A249" s="628"/>
      <c r="B249" s="662"/>
      <c r="C249" s="385">
        <v>43348</v>
      </c>
      <c r="D249" s="537"/>
      <c r="E249" s="535" t="str">
        <f>IF($H$247&gt;0,SUM(Daten!$D$12*D249),"0")</f>
        <v>0</v>
      </c>
      <c r="F249" s="532" t="s">
        <v>10</v>
      </c>
      <c r="G249" s="700"/>
      <c r="H249" s="683"/>
      <c r="I249" s="683"/>
      <c r="J249" s="96"/>
      <c r="K249" s="131"/>
      <c r="L249" s="127">
        <f>SUM(J249*Daten!$C$16)</f>
        <v>0</v>
      </c>
      <c r="M249" s="96"/>
      <c r="N249" s="127">
        <f>SUM(M249*Daten!$D$12)</f>
        <v>0</v>
      </c>
      <c r="O249" s="130"/>
      <c r="P249" s="137"/>
      <c r="Q249" s="127">
        <f>SUM(O249*Daten!$D$12)</f>
        <v>0</v>
      </c>
      <c r="R249" s="98"/>
      <c r="S249" s="93"/>
      <c r="T249" s="608"/>
      <c r="U249" s="668"/>
      <c r="V249" s="668"/>
      <c r="W249" s="672"/>
      <c r="X249" s="634"/>
      <c r="Y249" s="634"/>
      <c r="Z249" s="631"/>
      <c r="AA249" s="631"/>
      <c r="AB249" s="628"/>
      <c r="AC249" s="643"/>
      <c r="AD249" s="625"/>
      <c r="AE249" s="625"/>
      <c r="AF249" s="625"/>
      <c r="AG249" s="613"/>
      <c r="AH249" s="616"/>
      <c r="AI249" s="619"/>
      <c r="AJ249" s="619"/>
      <c r="AK249" s="621"/>
      <c r="AL249" s="619"/>
      <c r="AM249" s="8"/>
    </row>
    <row r="250" spans="1:39" ht="13.5" customHeight="1" thickBot="1" x14ac:dyDescent="0.25">
      <c r="A250" s="628"/>
      <c r="B250" s="662"/>
      <c r="C250" s="385">
        <v>43349</v>
      </c>
      <c r="D250" s="537"/>
      <c r="E250" s="535" t="str">
        <f>IF($H$247&gt;0,SUM(Daten!$D$12*D250),"0")</f>
        <v>0</v>
      </c>
      <c r="F250" s="532" t="s">
        <v>11</v>
      </c>
      <c r="G250" s="700"/>
      <c r="H250" s="683"/>
      <c r="I250" s="683"/>
      <c r="J250" s="96"/>
      <c r="K250" s="131"/>
      <c r="L250" s="127">
        <f>SUM(J250*Daten!$C$16)</f>
        <v>0</v>
      </c>
      <c r="M250" s="96"/>
      <c r="N250" s="127">
        <f>SUM(M250*Daten!$D$12)</f>
        <v>0</v>
      </c>
      <c r="O250" s="130"/>
      <c r="P250" s="137"/>
      <c r="Q250" s="127">
        <f>SUM(O250*Daten!$D$12)</f>
        <v>0</v>
      </c>
      <c r="R250" s="98"/>
      <c r="S250" s="93"/>
      <c r="T250" s="608"/>
      <c r="U250" s="668"/>
      <c r="V250" s="668"/>
      <c r="W250" s="672"/>
      <c r="X250" s="634"/>
      <c r="Y250" s="634"/>
      <c r="Z250" s="631"/>
      <c r="AA250" s="631"/>
      <c r="AB250" s="628"/>
      <c r="AC250" s="643"/>
      <c r="AD250" s="625"/>
      <c r="AE250" s="625"/>
      <c r="AF250" s="625"/>
      <c r="AG250" s="613"/>
      <c r="AH250" s="616"/>
      <c r="AI250" s="619"/>
      <c r="AJ250" s="619"/>
      <c r="AK250" s="621"/>
      <c r="AL250" s="619"/>
      <c r="AM250" s="8"/>
    </row>
    <row r="251" spans="1:39" ht="13.5" customHeight="1" thickBot="1" x14ac:dyDescent="0.25">
      <c r="A251" s="628"/>
      <c r="B251" s="662"/>
      <c r="C251" s="385">
        <v>43350</v>
      </c>
      <c r="D251" s="537"/>
      <c r="E251" s="535" t="str">
        <f>IF($H$247&gt;0,SUM(Daten!$D$12*D251),"0")</f>
        <v>0</v>
      </c>
      <c r="F251" s="532" t="s">
        <v>12</v>
      </c>
      <c r="G251" s="700"/>
      <c r="H251" s="683"/>
      <c r="I251" s="683"/>
      <c r="J251" s="96"/>
      <c r="K251" s="131"/>
      <c r="L251" s="127">
        <f>SUM(J251*Daten!$C$16)</f>
        <v>0</v>
      </c>
      <c r="M251" s="96"/>
      <c r="N251" s="127">
        <f>SUM(M251*Daten!$D$12)</f>
        <v>0</v>
      </c>
      <c r="O251" s="130"/>
      <c r="P251" s="137"/>
      <c r="Q251" s="127">
        <f>SUM(O251*Daten!$D$12)</f>
        <v>0</v>
      </c>
      <c r="R251" s="98"/>
      <c r="S251" s="93"/>
      <c r="T251" s="608"/>
      <c r="U251" s="668"/>
      <c r="V251" s="668"/>
      <c r="W251" s="672"/>
      <c r="X251" s="634"/>
      <c r="Y251" s="634"/>
      <c r="Z251" s="631"/>
      <c r="AA251" s="631"/>
      <c r="AB251" s="628"/>
      <c r="AC251" s="643"/>
      <c r="AD251" s="625"/>
      <c r="AE251" s="625"/>
      <c r="AF251" s="625"/>
      <c r="AG251" s="613"/>
      <c r="AH251" s="616"/>
      <c r="AI251" s="619"/>
      <c r="AJ251" s="619"/>
      <c r="AK251" s="621"/>
      <c r="AL251" s="619"/>
      <c r="AM251" s="8"/>
    </row>
    <row r="252" spans="1:39" ht="13.5" customHeight="1" thickBot="1" x14ac:dyDescent="0.25">
      <c r="A252" s="628"/>
      <c r="B252" s="662"/>
      <c r="C252" s="385">
        <v>43351</v>
      </c>
      <c r="D252" s="537"/>
      <c r="E252" s="535" t="str">
        <f>IF($H$247&gt;0,SUM(Daten!$D$12*D252),"0")</f>
        <v>0</v>
      </c>
      <c r="F252" s="532" t="s">
        <v>13</v>
      </c>
      <c r="G252" s="700"/>
      <c r="H252" s="683"/>
      <c r="I252" s="683"/>
      <c r="J252" s="96"/>
      <c r="K252" s="131"/>
      <c r="L252" s="127">
        <f>SUM(J252*Daten!$C$16)</f>
        <v>0</v>
      </c>
      <c r="M252" s="96"/>
      <c r="N252" s="127">
        <f>SUM(M252*Daten!$D$12)</f>
        <v>0</v>
      </c>
      <c r="O252" s="130"/>
      <c r="P252" s="137"/>
      <c r="Q252" s="127">
        <f>SUM(O252*Daten!$D$12)</f>
        <v>0</v>
      </c>
      <c r="R252" s="98"/>
      <c r="S252" s="93"/>
      <c r="T252" s="608"/>
      <c r="U252" s="668"/>
      <c r="V252" s="668"/>
      <c r="W252" s="672"/>
      <c r="X252" s="634"/>
      <c r="Y252" s="634"/>
      <c r="Z252" s="631"/>
      <c r="AA252" s="631"/>
      <c r="AB252" s="628"/>
      <c r="AC252" s="643"/>
      <c r="AD252" s="625"/>
      <c r="AE252" s="625"/>
      <c r="AF252" s="625"/>
      <c r="AG252" s="613"/>
      <c r="AH252" s="616"/>
      <c r="AI252" s="619"/>
      <c r="AJ252" s="619"/>
      <c r="AK252" s="621"/>
      <c r="AL252" s="619"/>
      <c r="AM252" s="8"/>
    </row>
    <row r="253" spans="1:39" ht="13.5" customHeight="1" thickBot="1" x14ac:dyDescent="0.25">
      <c r="A253" s="628"/>
      <c r="B253" s="658"/>
      <c r="C253" s="575">
        <v>43352</v>
      </c>
      <c r="D253" s="377"/>
      <c r="E253" s="549" t="str">
        <f>IF($H$247&gt;0,SUM(Daten!$D$12*D253),"0")</f>
        <v>0</v>
      </c>
      <c r="F253" s="533" t="s">
        <v>14</v>
      </c>
      <c r="G253" s="701"/>
      <c r="H253" s="684"/>
      <c r="I253" s="684"/>
      <c r="J253" s="99"/>
      <c r="K253" s="133"/>
      <c r="L253" s="127">
        <f>SUM(J253*Daten!$C$16)</f>
        <v>0</v>
      </c>
      <c r="M253" s="99"/>
      <c r="N253" s="127">
        <f>SUM(M253*Daten!$D$12)</f>
        <v>0</v>
      </c>
      <c r="O253" s="132"/>
      <c r="P253" s="138"/>
      <c r="Q253" s="127">
        <f>SUM(O253*Daten!$D$12)</f>
        <v>0</v>
      </c>
      <c r="R253" s="100"/>
      <c r="S253" s="94"/>
      <c r="T253" s="609"/>
      <c r="U253" s="669"/>
      <c r="V253" s="669"/>
      <c r="W253" s="673"/>
      <c r="X253" s="635"/>
      <c r="Y253" s="635"/>
      <c r="Z253" s="631"/>
      <c r="AA253" s="631"/>
      <c r="AB253" s="628"/>
      <c r="AC253" s="643"/>
      <c r="AD253" s="625"/>
      <c r="AE253" s="625"/>
      <c r="AF253" s="625"/>
      <c r="AG253" s="613"/>
      <c r="AH253" s="616"/>
      <c r="AI253" s="619"/>
      <c r="AJ253" s="619"/>
      <c r="AK253" s="621"/>
      <c r="AL253" s="619"/>
      <c r="AM253" s="8"/>
    </row>
    <row r="254" spans="1:39" ht="15" customHeight="1" thickBot="1" x14ac:dyDescent="0.25">
      <c r="A254" s="628"/>
      <c r="B254" s="664" t="s">
        <v>52</v>
      </c>
      <c r="C254" s="544">
        <v>43353</v>
      </c>
      <c r="D254" s="536"/>
      <c r="E254" s="552" t="str">
        <f>IF($H$254&gt;0,SUM(Daten!$D$12*D254),"0")</f>
        <v>0</v>
      </c>
      <c r="F254" s="534" t="s">
        <v>15</v>
      </c>
      <c r="G254" s="699">
        <v>1</v>
      </c>
      <c r="H254" s="685"/>
      <c r="I254" s="682"/>
      <c r="J254" s="85"/>
      <c r="K254" s="129"/>
      <c r="L254" s="127">
        <f>SUM(J254*Daten!$C$16)</f>
        <v>0</v>
      </c>
      <c r="M254" s="85"/>
      <c r="N254" s="127">
        <f>SUM(M254*Daten!$D$12)</f>
        <v>0</v>
      </c>
      <c r="O254" s="128"/>
      <c r="P254" s="136"/>
      <c r="Q254" s="127">
        <f>SUM(O254*Daten!$D$12)</f>
        <v>0</v>
      </c>
      <c r="R254" s="101"/>
      <c r="S254" s="95"/>
      <c r="T254" s="607">
        <f>SUM(E254:E260)</f>
        <v>0</v>
      </c>
      <c r="U254" s="667">
        <f>SUM(L254:L260)</f>
        <v>0</v>
      </c>
      <c r="V254" s="667">
        <f>SUM(N254:N260)</f>
        <v>0</v>
      </c>
      <c r="W254" s="674">
        <f>SUM(Q254:Q260)</f>
        <v>0</v>
      </c>
      <c r="X254" s="633">
        <f>SUM(R254:R260)</f>
        <v>0</v>
      </c>
      <c r="Y254" s="633">
        <f>SUM(T254+X254+W254+V254+U254+I254-H254)</f>
        <v>0</v>
      </c>
      <c r="Z254" s="631"/>
      <c r="AA254" s="631"/>
      <c r="AB254" s="628"/>
      <c r="AC254" s="643"/>
      <c r="AD254" s="625"/>
      <c r="AE254" s="625"/>
      <c r="AF254" s="625"/>
      <c r="AG254" s="613"/>
      <c r="AH254" s="616"/>
      <c r="AI254" s="619"/>
      <c r="AJ254" s="619"/>
      <c r="AK254" s="621"/>
      <c r="AL254" s="619"/>
      <c r="AM254" s="8"/>
    </row>
    <row r="255" spans="1:39" ht="13.5" customHeight="1" thickBot="1" x14ac:dyDescent="0.25">
      <c r="A255" s="628"/>
      <c r="B255" s="665"/>
      <c r="C255" s="385">
        <v>43354</v>
      </c>
      <c r="D255" s="537"/>
      <c r="E255" s="535" t="str">
        <f>IF($H$254&gt;0,SUM(Daten!$D$12*D255),"0")</f>
        <v>0</v>
      </c>
      <c r="F255" s="532" t="s">
        <v>9</v>
      </c>
      <c r="G255" s="700"/>
      <c r="H255" s="686"/>
      <c r="I255" s="683"/>
      <c r="J255" s="96"/>
      <c r="K255" s="131"/>
      <c r="L255" s="127">
        <f>SUM(J255*Daten!$C$16)</f>
        <v>0</v>
      </c>
      <c r="M255" s="96"/>
      <c r="N255" s="127">
        <f>SUM(M255*Daten!$D$12)</f>
        <v>0</v>
      </c>
      <c r="O255" s="130"/>
      <c r="P255" s="137"/>
      <c r="Q255" s="127">
        <f>SUM(O255*Daten!$D$12)</f>
        <v>0</v>
      </c>
      <c r="R255" s="98"/>
      <c r="S255" s="93"/>
      <c r="T255" s="608"/>
      <c r="U255" s="668"/>
      <c r="V255" s="668"/>
      <c r="W255" s="672"/>
      <c r="X255" s="634"/>
      <c r="Y255" s="634"/>
      <c r="Z255" s="631"/>
      <c r="AA255" s="631"/>
      <c r="AB255" s="628"/>
      <c r="AC255" s="643"/>
      <c r="AD255" s="625"/>
      <c r="AE255" s="625"/>
      <c r="AF255" s="625"/>
      <c r="AG255" s="613"/>
      <c r="AH255" s="616"/>
      <c r="AI255" s="619"/>
      <c r="AJ255" s="619"/>
      <c r="AK255" s="621"/>
      <c r="AL255" s="619"/>
      <c r="AM255" s="8"/>
    </row>
    <row r="256" spans="1:39" ht="13.5" customHeight="1" thickBot="1" x14ac:dyDescent="0.25">
      <c r="A256" s="628"/>
      <c r="B256" s="665"/>
      <c r="C256" s="385">
        <v>43355</v>
      </c>
      <c r="D256" s="537"/>
      <c r="E256" s="535" t="str">
        <f>IF($H$254&gt;0,SUM(Daten!$D$12*D256),"0")</f>
        <v>0</v>
      </c>
      <c r="F256" s="532" t="s">
        <v>10</v>
      </c>
      <c r="G256" s="700"/>
      <c r="H256" s="686"/>
      <c r="I256" s="683"/>
      <c r="J256" s="96"/>
      <c r="K256" s="131"/>
      <c r="L256" s="127">
        <f>SUM(J256*Daten!$C$16)</f>
        <v>0</v>
      </c>
      <c r="M256" s="96"/>
      <c r="N256" s="127">
        <f>SUM(M256*Daten!$D$12)</f>
        <v>0</v>
      </c>
      <c r="O256" s="130"/>
      <c r="P256" s="137"/>
      <c r="Q256" s="127">
        <f>SUM(O256*Daten!$D$12)</f>
        <v>0</v>
      </c>
      <c r="R256" s="98"/>
      <c r="S256" s="93"/>
      <c r="T256" s="608"/>
      <c r="U256" s="668"/>
      <c r="V256" s="668"/>
      <c r="W256" s="672"/>
      <c r="X256" s="634"/>
      <c r="Y256" s="634"/>
      <c r="Z256" s="631"/>
      <c r="AA256" s="631"/>
      <c r="AB256" s="628"/>
      <c r="AC256" s="643"/>
      <c r="AD256" s="625"/>
      <c r="AE256" s="625"/>
      <c r="AF256" s="625"/>
      <c r="AG256" s="613"/>
      <c r="AH256" s="616"/>
      <c r="AI256" s="619"/>
      <c r="AJ256" s="619"/>
      <c r="AK256" s="621"/>
      <c r="AL256" s="619"/>
      <c r="AM256" s="8"/>
    </row>
    <row r="257" spans="1:39" ht="13.5" customHeight="1" thickBot="1" x14ac:dyDescent="0.25">
      <c r="A257" s="628"/>
      <c r="B257" s="665"/>
      <c r="C257" s="385">
        <v>43356</v>
      </c>
      <c r="D257" s="537"/>
      <c r="E257" s="535" t="str">
        <f>IF($H$254&gt;0,SUM(Daten!$D$12*D257),"0")</f>
        <v>0</v>
      </c>
      <c r="F257" s="532" t="s">
        <v>11</v>
      </c>
      <c r="G257" s="700"/>
      <c r="H257" s="686"/>
      <c r="I257" s="683"/>
      <c r="J257" s="96"/>
      <c r="K257" s="131"/>
      <c r="L257" s="127">
        <f>SUM(J257*Daten!$C$16)</f>
        <v>0</v>
      </c>
      <c r="M257" s="96"/>
      <c r="N257" s="127">
        <f>SUM(M257*Daten!$D$12)</f>
        <v>0</v>
      </c>
      <c r="O257" s="130"/>
      <c r="P257" s="137"/>
      <c r="Q257" s="127">
        <f>SUM(O257*Daten!$D$12)</f>
        <v>0</v>
      </c>
      <c r="R257" s="98"/>
      <c r="S257" s="93"/>
      <c r="T257" s="608"/>
      <c r="U257" s="668"/>
      <c r="V257" s="668"/>
      <c r="W257" s="672"/>
      <c r="X257" s="634"/>
      <c r="Y257" s="634"/>
      <c r="Z257" s="631"/>
      <c r="AA257" s="631"/>
      <c r="AB257" s="628"/>
      <c r="AC257" s="643"/>
      <c r="AD257" s="625"/>
      <c r="AE257" s="625"/>
      <c r="AF257" s="625"/>
      <c r="AG257" s="613"/>
      <c r="AH257" s="616"/>
      <c r="AI257" s="619"/>
      <c r="AJ257" s="619"/>
      <c r="AK257" s="621"/>
      <c r="AL257" s="619"/>
      <c r="AM257" s="8"/>
    </row>
    <row r="258" spans="1:39" ht="13.5" customHeight="1" thickBot="1" x14ac:dyDescent="0.25">
      <c r="A258" s="628"/>
      <c r="B258" s="665"/>
      <c r="C258" s="385">
        <v>43357</v>
      </c>
      <c r="D258" s="537"/>
      <c r="E258" s="535" t="str">
        <f>IF($H$254&gt;0,SUM(Daten!$D$12*D258),"0")</f>
        <v>0</v>
      </c>
      <c r="F258" s="532" t="s">
        <v>12</v>
      </c>
      <c r="G258" s="700"/>
      <c r="H258" s="686"/>
      <c r="I258" s="683"/>
      <c r="J258" s="96"/>
      <c r="K258" s="131"/>
      <c r="L258" s="127">
        <f>SUM(J258*Daten!$C$16)</f>
        <v>0</v>
      </c>
      <c r="M258" s="96"/>
      <c r="N258" s="127">
        <f>SUM(M258*Daten!$D$12)</f>
        <v>0</v>
      </c>
      <c r="O258" s="130"/>
      <c r="P258" s="137"/>
      <c r="Q258" s="127">
        <f>SUM(O258*Daten!$D$12)</f>
        <v>0</v>
      </c>
      <c r="R258" s="98"/>
      <c r="S258" s="93"/>
      <c r="T258" s="608"/>
      <c r="U258" s="668"/>
      <c r="V258" s="668"/>
      <c r="W258" s="672"/>
      <c r="X258" s="634"/>
      <c r="Y258" s="634"/>
      <c r="Z258" s="631"/>
      <c r="AA258" s="631"/>
      <c r="AB258" s="628"/>
      <c r="AC258" s="643"/>
      <c r="AD258" s="625"/>
      <c r="AE258" s="625"/>
      <c r="AF258" s="625"/>
      <c r="AG258" s="613"/>
      <c r="AH258" s="616"/>
      <c r="AI258" s="619"/>
      <c r="AJ258" s="619"/>
      <c r="AK258" s="621"/>
      <c r="AL258" s="619"/>
      <c r="AM258" s="8"/>
    </row>
    <row r="259" spans="1:39" ht="13.5" customHeight="1" thickBot="1" x14ac:dyDescent="0.25">
      <c r="A259" s="628"/>
      <c r="B259" s="665"/>
      <c r="C259" s="385">
        <v>43358</v>
      </c>
      <c r="D259" s="537"/>
      <c r="E259" s="535" t="str">
        <f>IF($H$254&gt;0,SUM(Daten!$D$12*D259),"0")</f>
        <v>0</v>
      </c>
      <c r="F259" s="532" t="s">
        <v>13</v>
      </c>
      <c r="G259" s="700"/>
      <c r="H259" s="686"/>
      <c r="I259" s="683"/>
      <c r="J259" s="96"/>
      <c r="K259" s="131"/>
      <c r="L259" s="127">
        <f>SUM(J259*Daten!$C$16)</f>
        <v>0</v>
      </c>
      <c r="M259" s="96"/>
      <c r="N259" s="127">
        <f>SUM(M259*Daten!$D$12)</f>
        <v>0</v>
      </c>
      <c r="O259" s="130"/>
      <c r="P259" s="137"/>
      <c r="Q259" s="127">
        <f>SUM(O259*Daten!$D$12)</f>
        <v>0</v>
      </c>
      <c r="R259" s="98"/>
      <c r="S259" s="93"/>
      <c r="T259" s="608"/>
      <c r="U259" s="668"/>
      <c r="V259" s="668"/>
      <c r="W259" s="672"/>
      <c r="X259" s="634"/>
      <c r="Y259" s="634"/>
      <c r="Z259" s="631"/>
      <c r="AA259" s="631"/>
      <c r="AB259" s="628"/>
      <c r="AC259" s="643"/>
      <c r="AD259" s="625"/>
      <c r="AE259" s="625"/>
      <c r="AF259" s="625"/>
      <c r="AG259" s="613"/>
      <c r="AH259" s="616"/>
      <c r="AI259" s="619"/>
      <c r="AJ259" s="619"/>
      <c r="AK259" s="621"/>
      <c r="AL259" s="619"/>
      <c r="AM259" s="8"/>
    </row>
    <row r="260" spans="1:39" ht="13.5" customHeight="1" thickBot="1" x14ac:dyDescent="0.25">
      <c r="A260" s="628"/>
      <c r="B260" s="666"/>
      <c r="C260" s="575">
        <v>43359</v>
      </c>
      <c r="D260" s="377"/>
      <c r="E260" s="549" t="str">
        <f>IF($H$254&gt;0,SUM(Daten!$D$12*D260),"0")</f>
        <v>0</v>
      </c>
      <c r="F260" s="533" t="s">
        <v>14</v>
      </c>
      <c r="G260" s="701"/>
      <c r="H260" s="687"/>
      <c r="I260" s="684"/>
      <c r="J260" s="99"/>
      <c r="K260" s="133"/>
      <c r="L260" s="127">
        <f>SUM(J260*Daten!$C$16)</f>
        <v>0</v>
      </c>
      <c r="M260" s="99"/>
      <c r="N260" s="127">
        <f>SUM(M260*Daten!$D$12)</f>
        <v>0</v>
      </c>
      <c r="O260" s="132"/>
      <c r="P260" s="138"/>
      <c r="Q260" s="127">
        <f>SUM(O260*Daten!$D$12)</f>
        <v>0</v>
      </c>
      <c r="R260" s="100"/>
      <c r="S260" s="94"/>
      <c r="T260" s="609"/>
      <c r="U260" s="669"/>
      <c r="V260" s="669"/>
      <c r="W260" s="673"/>
      <c r="X260" s="635"/>
      <c r="Y260" s="635"/>
      <c r="Z260" s="631"/>
      <c r="AA260" s="631"/>
      <c r="AB260" s="628"/>
      <c r="AC260" s="643"/>
      <c r="AD260" s="625"/>
      <c r="AE260" s="625"/>
      <c r="AF260" s="625"/>
      <c r="AG260" s="613"/>
      <c r="AH260" s="616"/>
      <c r="AI260" s="619"/>
      <c r="AJ260" s="619"/>
      <c r="AK260" s="621"/>
      <c r="AL260" s="619"/>
      <c r="AM260" s="8"/>
    </row>
    <row r="261" spans="1:39" ht="15" customHeight="1" thickBot="1" x14ac:dyDescent="0.25">
      <c r="A261" s="628"/>
      <c r="B261" s="664" t="s">
        <v>53</v>
      </c>
      <c r="C261" s="544">
        <v>43360</v>
      </c>
      <c r="D261" s="536"/>
      <c r="E261" s="550" t="str">
        <f>IF($H$261&gt;0,SUM(Daten!$D$12*D261),"0")</f>
        <v>0</v>
      </c>
      <c r="F261" s="534" t="s">
        <v>15</v>
      </c>
      <c r="G261" s="699">
        <v>1</v>
      </c>
      <c r="H261" s="682"/>
      <c r="I261" s="682"/>
      <c r="J261" s="85"/>
      <c r="K261" s="129"/>
      <c r="L261" s="127">
        <f>SUM(J261*Daten!$C$16)</f>
        <v>0</v>
      </c>
      <c r="M261" s="85"/>
      <c r="N261" s="127">
        <f>SUM(M261*Daten!$D$12)</f>
        <v>0</v>
      </c>
      <c r="O261" s="128"/>
      <c r="P261" s="136"/>
      <c r="Q261" s="127">
        <f>SUM(O261*Daten!$D$12)</f>
        <v>0</v>
      </c>
      <c r="R261" s="101"/>
      <c r="S261" s="95"/>
      <c r="T261" s="607">
        <f>SUM(E261:E267)</f>
        <v>0</v>
      </c>
      <c r="U261" s="667">
        <f>SUM(L261:L267)</f>
        <v>0</v>
      </c>
      <c r="V261" s="667">
        <f>SUM(N261:N267)</f>
        <v>0</v>
      </c>
      <c r="W261" s="674">
        <f>SUM(Q261:Q267)</f>
        <v>0</v>
      </c>
      <c r="X261" s="633">
        <f>SUM(R261:R267)</f>
        <v>0</v>
      </c>
      <c r="Y261" s="633">
        <f>SUM(T261+X261+W261+V261+U261+I261-H261)</f>
        <v>0</v>
      </c>
      <c r="Z261" s="631"/>
      <c r="AA261" s="631"/>
      <c r="AB261" s="628"/>
      <c r="AC261" s="643"/>
      <c r="AD261" s="625"/>
      <c r="AE261" s="625"/>
      <c r="AF261" s="625"/>
      <c r="AG261" s="613"/>
      <c r="AH261" s="616"/>
      <c r="AI261" s="619"/>
      <c r="AJ261" s="619"/>
      <c r="AK261" s="621"/>
      <c r="AL261" s="619"/>
      <c r="AM261" s="8"/>
    </row>
    <row r="262" spans="1:39" ht="13.5" customHeight="1" thickBot="1" x14ac:dyDescent="0.25">
      <c r="A262" s="628"/>
      <c r="B262" s="665"/>
      <c r="C262" s="385">
        <v>43361</v>
      </c>
      <c r="D262" s="537"/>
      <c r="E262" s="535" t="str">
        <f>IF($H$261&gt;0,SUM(Daten!$D$12*D262),"0")</f>
        <v>0</v>
      </c>
      <c r="F262" s="532" t="s">
        <v>9</v>
      </c>
      <c r="G262" s="700"/>
      <c r="H262" s="683"/>
      <c r="I262" s="683"/>
      <c r="J262" s="96"/>
      <c r="K262" s="131"/>
      <c r="L262" s="127">
        <f>SUM(J262*Daten!$C$16)</f>
        <v>0</v>
      </c>
      <c r="M262" s="96"/>
      <c r="N262" s="127">
        <f>SUM(M262*Daten!$D$12)</f>
        <v>0</v>
      </c>
      <c r="O262" s="130"/>
      <c r="P262" s="137"/>
      <c r="Q262" s="127">
        <f>SUM(O262*Daten!$D$12)</f>
        <v>0</v>
      </c>
      <c r="R262" s="98"/>
      <c r="S262" s="93"/>
      <c r="T262" s="608"/>
      <c r="U262" s="668"/>
      <c r="V262" s="668"/>
      <c r="W262" s="672"/>
      <c r="X262" s="634"/>
      <c r="Y262" s="634"/>
      <c r="Z262" s="631"/>
      <c r="AA262" s="631"/>
      <c r="AB262" s="628"/>
      <c r="AC262" s="643"/>
      <c r="AD262" s="625"/>
      <c r="AE262" s="625"/>
      <c r="AF262" s="625"/>
      <c r="AG262" s="613"/>
      <c r="AH262" s="616"/>
      <c r="AI262" s="619"/>
      <c r="AJ262" s="619"/>
      <c r="AK262" s="621"/>
      <c r="AL262" s="619"/>
      <c r="AM262" s="8"/>
    </row>
    <row r="263" spans="1:39" ht="13.5" customHeight="1" thickBot="1" x14ac:dyDescent="0.25">
      <c r="A263" s="628"/>
      <c r="B263" s="665"/>
      <c r="C263" s="385">
        <v>43362</v>
      </c>
      <c r="D263" s="537"/>
      <c r="E263" s="535" t="str">
        <f>IF($H$261&gt;0,SUM(Daten!$D$12*D263),"0")</f>
        <v>0</v>
      </c>
      <c r="F263" s="532" t="s">
        <v>10</v>
      </c>
      <c r="G263" s="700"/>
      <c r="H263" s="683"/>
      <c r="I263" s="683"/>
      <c r="J263" s="96"/>
      <c r="K263" s="131"/>
      <c r="L263" s="127">
        <f>SUM(J263*Daten!$C$16)</f>
        <v>0</v>
      </c>
      <c r="M263" s="96"/>
      <c r="N263" s="127">
        <f>SUM(M263*Daten!$D$12)</f>
        <v>0</v>
      </c>
      <c r="O263" s="130"/>
      <c r="P263" s="137"/>
      <c r="Q263" s="127">
        <f>SUM(O263*Daten!$D$12)</f>
        <v>0</v>
      </c>
      <c r="R263" s="98"/>
      <c r="S263" s="93"/>
      <c r="T263" s="608"/>
      <c r="U263" s="668"/>
      <c r="V263" s="668"/>
      <c r="W263" s="672"/>
      <c r="X263" s="634"/>
      <c r="Y263" s="634"/>
      <c r="Z263" s="631"/>
      <c r="AA263" s="631"/>
      <c r="AB263" s="628"/>
      <c r="AC263" s="643"/>
      <c r="AD263" s="625"/>
      <c r="AE263" s="625"/>
      <c r="AF263" s="625"/>
      <c r="AG263" s="613"/>
      <c r="AH263" s="616"/>
      <c r="AI263" s="619"/>
      <c r="AJ263" s="619"/>
      <c r="AK263" s="621"/>
      <c r="AL263" s="619"/>
      <c r="AM263" s="8"/>
    </row>
    <row r="264" spans="1:39" ht="13.5" customHeight="1" thickBot="1" x14ac:dyDescent="0.25">
      <c r="A264" s="628"/>
      <c r="B264" s="665"/>
      <c r="C264" s="385">
        <v>43363</v>
      </c>
      <c r="D264" s="537"/>
      <c r="E264" s="535" t="str">
        <f>IF($H$261&gt;0,SUM(Daten!$D$12*D264),"0")</f>
        <v>0</v>
      </c>
      <c r="F264" s="532" t="s">
        <v>11</v>
      </c>
      <c r="G264" s="700"/>
      <c r="H264" s="683"/>
      <c r="I264" s="683"/>
      <c r="J264" s="96"/>
      <c r="K264" s="131"/>
      <c r="L264" s="127">
        <f>SUM(J264*Daten!$C$16)</f>
        <v>0</v>
      </c>
      <c r="M264" s="96"/>
      <c r="N264" s="127">
        <f>SUM(M264*Daten!$D$12)</f>
        <v>0</v>
      </c>
      <c r="O264" s="130"/>
      <c r="P264" s="137"/>
      <c r="Q264" s="127">
        <f>SUM(O264*Daten!$D$12)</f>
        <v>0</v>
      </c>
      <c r="R264" s="98"/>
      <c r="S264" s="93"/>
      <c r="T264" s="608"/>
      <c r="U264" s="668"/>
      <c r="V264" s="668"/>
      <c r="W264" s="672"/>
      <c r="X264" s="634"/>
      <c r="Y264" s="634"/>
      <c r="Z264" s="631"/>
      <c r="AA264" s="631"/>
      <c r="AB264" s="628"/>
      <c r="AC264" s="643"/>
      <c r="AD264" s="625"/>
      <c r="AE264" s="625"/>
      <c r="AF264" s="625"/>
      <c r="AG264" s="613"/>
      <c r="AH264" s="616"/>
      <c r="AI264" s="619"/>
      <c r="AJ264" s="619"/>
      <c r="AK264" s="621"/>
      <c r="AL264" s="619"/>
      <c r="AM264" s="8"/>
    </row>
    <row r="265" spans="1:39" ht="13.5" customHeight="1" thickBot="1" x14ac:dyDescent="0.25">
      <c r="A265" s="628"/>
      <c r="B265" s="665"/>
      <c r="C265" s="385">
        <v>43364</v>
      </c>
      <c r="D265" s="537"/>
      <c r="E265" s="535" t="str">
        <f>IF($H$261&gt;0,SUM(Daten!$D$12*D265),"0")</f>
        <v>0</v>
      </c>
      <c r="F265" s="532" t="s">
        <v>12</v>
      </c>
      <c r="G265" s="700"/>
      <c r="H265" s="683"/>
      <c r="I265" s="683"/>
      <c r="J265" s="96"/>
      <c r="K265" s="131"/>
      <c r="L265" s="127">
        <f>SUM(J265*Daten!$C$16)</f>
        <v>0</v>
      </c>
      <c r="M265" s="96"/>
      <c r="N265" s="127">
        <f>SUM(M265*Daten!$D$12)</f>
        <v>0</v>
      </c>
      <c r="O265" s="130"/>
      <c r="P265" s="137"/>
      <c r="Q265" s="127">
        <f>SUM(O265*Daten!$D$12)</f>
        <v>0</v>
      </c>
      <c r="R265" s="98"/>
      <c r="S265" s="93"/>
      <c r="T265" s="608"/>
      <c r="U265" s="668"/>
      <c r="V265" s="668"/>
      <c r="W265" s="672"/>
      <c r="X265" s="634"/>
      <c r="Y265" s="634"/>
      <c r="Z265" s="631"/>
      <c r="AA265" s="631"/>
      <c r="AB265" s="628"/>
      <c r="AC265" s="643"/>
      <c r="AD265" s="625"/>
      <c r="AE265" s="625"/>
      <c r="AF265" s="625"/>
      <c r="AG265" s="613"/>
      <c r="AH265" s="616"/>
      <c r="AI265" s="619"/>
      <c r="AJ265" s="619"/>
      <c r="AK265" s="621"/>
      <c r="AL265" s="619"/>
      <c r="AM265" s="8"/>
    </row>
    <row r="266" spans="1:39" ht="13.5" customHeight="1" thickBot="1" x14ac:dyDescent="0.25">
      <c r="A266" s="628"/>
      <c r="B266" s="665"/>
      <c r="C266" s="385">
        <v>43365</v>
      </c>
      <c r="D266" s="537"/>
      <c r="E266" s="535" t="str">
        <f>IF($H$261&gt;0,SUM(Daten!$D$12*D266),"0")</f>
        <v>0</v>
      </c>
      <c r="F266" s="532" t="s">
        <v>13</v>
      </c>
      <c r="G266" s="700"/>
      <c r="H266" s="683"/>
      <c r="I266" s="683"/>
      <c r="J266" s="96"/>
      <c r="K266" s="131"/>
      <c r="L266" s="127">
        <f>SUM(J266*Daten!$C$16)</f>
        <v>0</v>
      </c>
      <c r="M266" s="96"/>
      <c r="N266" s="127">
        <f>SUM(M266*Daten!$D$12)</f>
        <v>0</v>
      </c>
      <c r="O266" s="130"/>
      <c r="P266" s="137"/>
      <c r="Q266" s="127">
        <f>SUM(O266*Daten!$D$12)</f>
        <v>0</v>
      </c>
      <c r="R266" s="98"/>
      <c r="S266" s="93"/>
      <c r="T266" s="608"/>
      <c r="U266" s="668"/>
      <c r="V266" s="668"/>
      <c r="W266" s="672"/>
      <c r="X266" s="634"/>
      <c r="Y266" s="634"/>
      <c r="Z266" s="631"/>
      <c r="AA266" s="631"/>
      <c r="AB266" s="628"/>
      <c r="AC266" s="643"/>
      <c r="AD266" s="625"/>
      <c r="AE266" s="625"/>
      <c r="AF266" s="625"/>
      <c r="AG266" s="613"/>
      <c r="AH266" s="616"/>
      <c r="AI266" s="619"/>
      <c r="AJ266" s="619"/>
      <c r="AK266" s="621"/>
      <c r="AL266" s="619"/>
      <c r="AM266" s="8"/>
    </row>
    <row r="267" spans="1:39" ht="13.5" customHeight="1" thickBot="1" x14ac:dyDescent="0.25">
      <c r="A267" s="628"/>
      <c r="B267" s="666"/>
      <c r="C267" s="575">
        <v>43366</v>
      </c>
      <c r="D267" s="377"/>
      <c r="E267" s="549" t="str">
        <f>IF($H$261&gt;0,SUM(Daten!$D$12*D267),"0")</f>
        <v>0</v>
      </c>
      <c r="F267" s="533" t="s">
        <v>14</v>
      </c>
      <c r="G267" s="701"/>
      <c r="H267" s="684"/>
      <c r="I267" s="684"/>
      <c r="J267" s="99"/>
      <c r="K267" s="133"/>
      <c r="L267" s="127">
        <f>SUM(J267*Daten!$C$16)</f>
        <v>0</v>
      </c>
      <c r="M267" s="99"/>
      <c r="N267" s="127">
        <f>SUM(M267*Daten!$D$12)</f>
        <v>0</v>
      </c>
      <c r="O267" s="132"/>
      <c r="P267" s="138"/>
      <c r="Q267" s="127">
        <f>SUM(O267*Daten!$D$12)</f>
        <v>0</v>
      </c>
      <c r="R267" s="100"/>
      <c r="S267" s="94"/>
      <c r="T267" s="609"/>
      <c r="U267" s="669"/>
      <c r="V267" s="669"/>
      <c r="W267" s="673"/>
      <c r="X267" s="635"/>
      <c r="Y267" s="635"/>
      <c r="Z267" s="631"/>
      <c r="AA267" s="631"/>
      <c r="AB267" s="628"/>
      <c r="AC267" s="643"/>
      <c r="AD267" s="625"/>
      <c r="AE267" s="625"/>
      <c r="AF267" s="625"/>
      <c r="AG267" s="613"/>
      <c r="AH267" s="616"/>
      <c r="AI267" s="619"/>
      <c r="AJ267" s="619"/>
      <c r="AK267" s="621"/>
      <c r="AL267" s="619"/>
      <c r="AM267" s="8"/>
    </row>
    <row r="268" spans="1:39" ht="15" customHeight="1" thickBot="1" x14ac:dyDescent="0.25">
      <c r="A268" s="628"/>
      <c r="B268" s="664" t="s">
        <v>54</v>
      </c>
      <c r="C268" s="544">
        <v>43367</v>
      </c>
      <c r="D268" s="536"/>
      <c r="E268" s="550" t="str">
        <f>IF($H$268&gt;0,SUM(Daten!$D$12*D268),"0")</f>
        <v>0</v>
      </c>
      <c r="F268" s="534" t="s">
        <v>15</v>
      </c>
      <c r="G268" s="699">
        <v>1</v>
      </c>
      <c r="H268" s="682"/>
      <c r="I268" s="682"/>
      <c r="J268" s="85"/>
      <c r="K268" s="129"/>
      <c r="L268" s="127">
        <f>SUM(J268*Daten!$C$16)</f>
        <v>0</v>
      </c>
      <c r="M268" s="85"/>
      <c r="N268" s="127">
        <f>SUM(M268*Daten!$D$12)</f>
        <v>0</v>
      </c>
      <c r="O268" s="128"/>
      <c r="P268" s="136"/>
      <c r="Q268" s="127">
        <f>SUM(O268*Daten!$D$12)</f>
        <v>0</v>
      </c>
      <c r="R268" s="101"/>
      <c r="S268" s="95"/>
      <c r="T268" s="607">
        <f>SUM(E268:E274)</f>
        <v>0</v>
      </c>
      <c r="U268" s="667">
        <f>SUM(L268:L274)</f>
        <v>0</v>
      </c>
      <c r="V268" s="667">
        <f>SUM(N268:N274)</f>
        <v>0</v>
      </c>
      <c r="W268" s="674">
        <f>SUM(Q268:Q274)</f>
        <v>0</v>
      </c>
      <c r="X268" s="633">
        <f>SUM(R268:R274)</f>
        <v>0</v>
      </c>
      <c r="Y268" s="633">
        <f>SUM(T268+X268+W268+V268+U268+I268-H268)</f>
        <v>0</v>
      </c>
      <c r="Z268" s="631"/>
      <c r="AA268" s="631"/>
      <c r="AB268" s="628"/>
      <c r="AC268" s="643"/>
      <c r="AD268" s="625"/>
      <c r="AE268" s="625"/>
      <c r="AF268" s="625"/>
      <c r="AG268" s="613"/>
      <c r="AH268" s="616"/>
      <c r="AI268" s="619"/>
      <c r="AJ268" s="619"/>
      <c r="AK268" s="621"/>
      <c r="AL268" s="619"/>
      <c r="AM268" s="8"/>
    </row>
    <row r="269" spans="1:39" ht="13.5" customHeight="1" thickBot="1" x14ac:dyDescent="0.25">
      <c r="A269" s="628"/>
      <c r="B269" s="665"/>
      <c r="C269" s="385">
        <v>43368</v>
      </c>
      <c r="D269" s="537"/>
      <c r="E269" s="535" t="str">
        <f>IF($H$268&gt;0,SUM(Daten!$D$12*D269),"0")</f>
        <v>0</v>
      </c>
      <c r="F269" s="532" t="s">
        <v>9</v>
      </c>
      <c r="G269" s="700"/>
      <c r="H269" s="683"/>
      <c r="I269" s="683"/>
      <c r="J269" s="96"/>
      <c r="K269" s="131"/>
      <c r="L269" s="127">
        <f>SUM(J269*Daten!$C$16)</f>
        <v>0</v>
      </c>
      <c r="M269" s="96"/>
      <c r="N269" s="127">
        <f>SUM(M269*Daten!$D$12)</f>
        <v>0</v>
      </c>
      <c r="O269" s="130"/>
      <c r="P269" s="137"/>
      <c r="Q269" s="127">
        <f>SUM(O269*Daten!$D$12)</f>
        <v>0</v>
      </c>
      <c r="R269" s="98"/>
      <c r="S269" s="93"/>
      <c r="T269" s="608"/>
      <c r="U269" s="668"/>
      <c r="V269" s="668"/>
      <c r="W269" s="672"/>
      <c r="X269" s="634"/>
      <c r="Y269" s="634"/>
      <c r="Z269" s="631"/>
      <c r="AA269" s="631"/>
      <c r="AB269" s="628"/>
      <c r="AC269" s="643"/>
      <c r="AD269" s="625"/>
      <c r="AE269" s="625"/>
      <c r="AF269" s="625"/>
      <c r="AG269" s="613"/>
      <c r="AH269" s="616"/>
      <c r="AI269" s="619"/>
      <c r="AJ269" s="619"/>
      <c r="AK269" s="621"/>
      <c r="AL269" s="619"/>
      <c r="AM269" s="8"/>
    </row>
    <row r="270" spans="1:39" ht="13.5" customHeight="1" thickBot="1" x14ac:dyDescent="0.25">
      <c r="A270" s="628"/>
      <c r="B270" s="665"/>
      <c r="C270" s="385">
        <v>43369</v>
      </c>
      <c r="D270" s="537"/>
      <c r="E270" s="535" t="str">
        <f>IF($H$268&gt;0,SUM(Daten!$D$12*D270),"0")</f>
        <v>0</v>
      </c>
      <c r="F270" s="532" t="s">
        <v>10</v>
      </c>
      <c r="G270" s="700"/>
      <c r="H270" s="683"/>
      <c r="I270" s="683"/>
      <c r="J270" s="96"/>
      <c r="K270" s="131"/>
      <c r="L270" s="127">
        <f>SUM(J270*Daten!$C$16)</f>
        <v>0</v>
      </c>
      <c r="M270" s="96"/>
      <c r="N270" s="127">
        <f>SUM(M270*Daten!$D$12)</f>
        <v>0</v>
      </c>
      <c r="O270" s="130"/>
      <c r="P270" s="137"/>
      <c r="Q270" s="127">
        <f>SUM(O270*Daten!$D$12)</f>
        <v>0</v>
      </c>
      <c r="R270" s="98"/>
      <c r="S270" s="93"/>
      <c r="T270" s="608"/>
      <c r="U270" s="668"/>
      <c r="V270" s="668"/>
      <c r="W270" s="672"/>
      <c r="X270" s="634"/>
      <c r="Y270" s="634"/>
      <c r="Z270" s="631"/>
      <c r="AA270" s="631"/>
      <c r="AB270" s="628"/>
      <c r="AC270" s="643"/>
      <c r="AD270" s="625"/>
      <c r="AE270" s="625"/>
      <c r="AF270" s="625"/>
      <c r="AG270" s="613"/>
      <c r="AH270" s="616"/>
      <c r="AI270" s="619"/>
      <c r="AJ270" s="619"/>
      <c r="AK270" s="621"/>
      <c r="AL270" s="619"/>
      <c r="AM270" s="8"/>
    </row>
    <row r="271" spans="1:39" ht="13.5" customHeight="1" thickBot="1" x14ac:dyDescent="0.25">
      <c r="A271" s="628"/>
      <c r="B271" s="665"/>
      <c r="C271" s="385">
        <v>43370</v>
      </c>
      <c r="D271" s="537"/>
      <c r="E271" s="535" t="str">
        <f>IF($H$268&gt;0,SUM(Daten!$D$12*D271),"0")</f>
        <v>0</v>
      </c>
      <c r="F271" s="532" t="s">
        <v>11</v>
      </c>
      <c r="G271" s="700"/>
      <c r="H271" s="683"/>
      <c r="I271" s="683"/>
      <c r="J271" s="96"/>
      <c r="K271" s="131"/>
      <c r="L271" s="127">
        <f>SUM(J271*Daten!$C$16)</f>
        <v>0</v>
      </c>
      <c r="M271" s="96"/>
      <c r="N271" s="127">
        <f>SUM(M271*Daten!$D$12)</f>
        <v>0</v>
      </c>
      <c r="O271" s="130"/>
      <c r="P271" s="137"/>
      <c r="Q271" s="127">
        <f>SUM(O271*Daten!$D$12)</f>
        <v>0</v>
      </c>
      <c r="R271" s="98"/>
      <c r="S271" s="93"/>
      <c r="T271" s="608"/>
      <c r="U271" s="668"/>
      <c r="V271" s="668"/>
      <c r="W271" s="672"/>
      <c r="X271" s="634"/>
      <c r="Y271" s="634"/>
      <c r="Z271" s="631"/>
      <c r="AA271" s="631"/>
      <c r="AB271" s="628"/>
      <c r="AC271" s="643"/>
      <c r="AD271" s="625"/>
      <c r="AE271" s="625"/>
      <c r="AF271" s="625"/>
      <c r="AG271" s="613"/>
      <c r="AH271" s="616"/>
      <c r="AI271" s="619"/>
      <c r="AJ271" s="619"/>
      <c r="AK271" s="621"/>
      <c r="AL271" s="619"/>
      <c r="AM271" s="8"/>
    </row>
    <row r="272" spans="1:39" ht="13.5" customHeight="1" thickBot="1" x14ac:dyDescent="0.25">
      <c r="A272" s="628"/>
      <c r="B272" s="665"/>
      <c r="C272" s="385">
        <v>43371</v>
      </c>
      <c r="D272" s="537"/>
      <c r="E272" s="535" t="str">
        <f>IF($H$268&gt;0,SUM(Daten!$D$12*D272),"0")</f>
        <v>0</v>
      </c>
      <c r="F272" s="532" t="s">
        <v>12</v>
      </c>
      <c r="G272" s="700"/>
      <c r="H272" s="683"/>
      <c r="I272" s="683"/>
      <c r="J272" s="96"/>
      <c r="K272" s="131"/>
      <c r="L272" s="127">
        <f>SUM(J272*Daten!$C$16)</f>
        <v>0</v>
      </c>
      <c r="M272" s="96"/>
      <c r="N272" s="127">
        <f>SUM(M272*Daten!$D$12)</f>
        <v>0</v>
      </c>
      <c r="O272" s="130"/>
      <c r="P272" s="137"/>
      <c r="Q272" s="127">
        <f>SUM(O272*Daten!$D$12)</f>
        <v>0</v>
      </c>
      <c r="R272" s="98"/>
      <c r="S272" s="93"/>
      <c r="T272" s="608"/>
      <c r="U272" s="668"/>
      <c r="V272" s="668"/>
      <c r="W272" s="672"/>
      <c r="X272" s="634"/>
      <c r="Y272" s="634"/>
      <c r="Z272" s="631"/>
      <c r="AA272" s="631"/>
      <c r="AB272" s="628"/>
      <c r="AC272" s="643"/>
      <c r="AD272" s="625"/>
      <c r="AE272" s="625"/>
      <c r="AF272" s="625"/>
      <c r="AG272" s="613"/>
      <c r="AH272" s="616"/>
      <c r="AI272" s="619"/>
      <c r="AJ272" s="619"/>
      <c r="AK272" s="621"/>
      <c r="AL272" s="619"/>
      <c r="AM272" s="8"/>
    </row>
    <row r="273" spans="1:39" ht="13.5" customHeight="1" thickBot="1" x14ac:dyDescent="0.25">
      <c r="A273" s="628"/>
      <c r="B273" s="665"/>
      <c r="C273" s="385">
        <v>43372</v>
      </c>
      <c r="D273" s="537"/>
      <c r="E273" s="535" t="str">
        <f>IF($H$268&gt;0,SUM(Daten!$D$12*D273),"0")</f>
        <v>0</v>
      </c>
      <c r="F273" s="532" t="s">
        <v>13</v>
      </c>
      <c r="G273" s="700"/>
      <c r="H273" s="683"/>
      <c r="I273" s="683"/>
      <c r="J273" s="96"/>
      <c r="K273" s="131"/>
      <c r="L273" s="127">
        <f>SUM(J273*Daten!$C$16)</f>
        <v>0</v>
      </c>
      <c r="M273" s="96"/>
      <c r="N273" s="127">
        <f>SUM(M273*Daten!$D$12)</f>
        <v>0</v>
      </c>
      <c r="O273" s="130"/>
      <c r="P273" s="137"/>
      <c r="Q273" s="127">
        <f>SUM(O273*Daten!$D$12)</f>
        <v>0</v>
      </c>
      <c r="R273" s="98"/>
      <c r="S273" s="93"/>
      <c r="T273" s="608"/>
      <c r="U273" s="668"/>
      <c r="V273" s="668"/>
      <c r="W273" s="672"/>
      <c r="X273" s="634"/>
      <c r="Y273" s="634"/>
      <c r="Z273" s="631"/>
      <c r="AA273" s="631"/>
      <c r="AB273" s="628"/>
      <c r="AC273" s="643"/>
      <c r="AD273" s="625"/>
      <c r="AE273" s="625"/>
      <c r="AF273" s="625"/>
      <c r="AG273" s="613"/>
      <c r="AH273" s="616"/>
      <c r="AI273" s="619"/>
      <c r="AJ273" s="619"/>
      <c r="AK273" s="621"/>
      <c r="AL273" s="619"/>
      <c r="AM273" s="8"/>
    </row>
    <row r="274" spans="1:39" ht="13.5" customHeight="1" thickBot="1" x14ac:dyDescent="0.25">
      <c r="A274" s="629"/>
      <c r="B274" s="666"/>
      <c r="C274" s="575">
        <v>43373</v>
      </c>
      <c r="D274" s="377"/>
      <c r="E274" s="535" t="str">
        <f>IF($H$268&gt;0,SUM(Daten!$D$12*D274),"0")</f>
        <v>0</v>
      </c>
      <c r="F274" s="533" t="s">
        <v>14</v>
      </c>
      <c r="G274" s="701"/>
      <c r="H274" s="684"/>
      <c r="I274" s="684"/>
      <c r="J274" s="99"/>
      <c r="K274" s="133"/>
      <c r="L274" s="127">
        <f>SUM(J274*Daten!$C$16)</f>
        <v>0</v>
      </c>
      <c r="M274" s="99"/>
      <c r="N274" s="127">
        <f>SUM(M274*Daten!$D$12)</f>
        <v>0</v>
      </c>
      <c r="O274" s="132"/>
      <c r="P274" s="138"/>
      <c r="Q274" s="127">
        <f>SUM(O274*Daten!$D$12)</f>
        <v>0</v>
      </c>
      <c r="R274" s="100"/>
      <c r="S274" s="94"/>
      <c r="T274" s="609"/>
      <c r="U274" s="669"/>
      <c r="V274" s="669"/>
      <c r="W274" s="673"/>
      <c r="X274" s="635"/>
      <c r="Y274" s="635"/>
      <c r="Z274" s="632"/>
      <c r="AA274" s="632"/>
      <c r="AB274" s="629"/>
      <c r="AC274" s="644"/>
      <c r="AD274" s="626"/>
      <c r="AE274" s="626"/>
      <c r="AF274" s="626"/>
      <c r="AG274" s="614"/>
      <c r="AH274" s="617"/>
      <c r="AI274" s="620"/>
      <c r="AJ274" s="620"/>
      <c r="AK274" s="622"/>
      <c r="AL274" s="620"/>
      <c r="AM274" s="8"/>
    </row>
    <row r="275" spans="1:39" ht="15" customHeight="1" thickBot="1" x14ac:dyDescent="0.25">
      <c r="A275" s="627" t="s">
        <v>195</v>
      </c>
      <c r="B275" s="656" t="s">
        <v>55</v>
      </c>
      <c r="C275" s="544">
        <v>43374</v>
      </c>
      <c r="D275" s="536"/>
      <c r="E275" s="535" t="str">
        <f>IF($H$275&gt;0,SUM(Daten!$D$12*D275),"0")</f>
        <v>0</v>
      </c>
      <c r="F275" s="534" t="s">
        <v>15</v>
      </c>
      <c r="G275" s="699">
        <v>1</v>
      </c>
      <c r="H275" s="682"/>
      <c r="I275" s="682"/>
      <c r="J275" s="85"/>
      <c r="K275" s="129"/>
      <c r="L275" s="127">
        <f>SUM(J275*Daten!$C$16)</f>
        <v>0</v>
      </c>
      <c r="M275" s="85"/>
      <c r="N275" s="127">
        <f>SUM(M275*Daten!$D$12)</f>
        <v>0</v>
      </c>
      <c r="O275" s="128"/>
      <c r="P275" s="136"/>
      <c r="Q275" s="127">
        <f>SUM(O275*Daten!$D$12)</f>
        <v>0</v>
      </c>
      <c r="R275" s="101"/>
      <c r="S275" s="95"/>
      <c r="T275" s="607">
        <f>SUM(E275:E281)</f>
        <v>0</v>
      </c>
      <c r="U275" s="667">
        <f>SUM(L275:L281)</f>
        <v>0</v>
      </c>
      <c r="V275" s="667">
        <f>SUM(N275:N281)</f>
        <v>0</v>
      </c>
      <c r="W275" s="674">
        <f>SUM(Q275:Q281)</f>
        <v>0</v>
      </c>
      <c r="X275" s="633">
        <f>SUM(R275:R281)</f>
        <v>0</v>
      </c>
      <c r="Y275" s="633">
        <f>SUM(T275+X275+W275+V275+U275+I275-H275)</f>
        <v>0</v>
      </c>
      <c r="Z275" s="630">
        <f>SUM(Y275:Y302)</f>
        <v>0</v>
      </c>
      <c r="AA275" s="630">
        <f>SUM(I275:I302)</f>
        <v>0</v>
      </c>
      <c r="AB275" s="627" t="s">
        <v>195</v>
      </c>
      <c r="AC275" s="642">
        <v>1</v>
      </c>
      <c r="AD275" s="624">
        <f>SUM(AL247+Y275,Y282,Y289,Y296)</f>
        <v>0</v>
      </c>
      <c r="AE275" s="624">
        <f>SUMIF(AA275,"&gt;0",AD275)</f>
        <v>0</v>
      </c>
      <c r="AF275" s="624">
        <f>SUM(AC275*AE275)</f>
        <v>0</v>
      </c>
      <c r="AG275" s="612">
        <f>SUMIF(AA275,"&gt;0",Daten!$G$5)</f>
        <v>0</v>
      </c>
      <c r="AH275" s="615" t="str">
        <f>IF(AF275&gt;SUM(Daten!$G$5),SUM(Daten!$G$5*1),"0")</f>
        <v>0</v>
      </c>
      <c r="AI275" s="618" t="str">
        <f>IF(AG275&lt;SUM(AF275),SUM(AF275*1),"0")</f>
        <v>0</v>
      </c>
      <c r="AJ275" s="618">
        <f>SUM(AH275-AI275)</f>
        <v>0</v>
      </c>
      <c r="AK275" s="623">
        <v>0</v>
      </c>
      <c r="AL275" s="618">
        <f>SUM(AE275+AJ275+AK275)</f>
        <v>0</v>
      </c>
      <c r="AM275" s="8"/>
    </row>
    <row r="276" spans="1:39" ht="13.5" customHeight="1" thickBot="1" x14ac:dyDescent="0.25">
      <c r="A276" s="628"/>
      <c r="B276" s="657"/>
      <c r="C276" s="385">
        <v>43375</v>
      </c>
      <c r="D276" s="537"/>
      <c r="E276" s="535" t="str">
        <f>IF($H$275&gt;0,SUM(Daten!$D$12*D276),"0")</f>
        <v>0</v>
      </c>
      <c r="F276" s="532" t="s">
        <v>9</v>
      </c>
      <c r="G276" s="700"/>
      <c r="H276" s="683"/>
      <c r="I276" s="683"/>
      <c r="J276" s="96"/>
      <c r="K276" s="131"/>
      <c r="L276" s="127">
        <f>SUM(J276*Daten!$C$16)</f>
        <v>0</v>
      </c>
      <c r="M276" s="96"/>
      <c r="N276" s="127">
        <f>SUM(M276*Daten!$D$12)</f>
        <v>0</v>
      </c>
      <c r="O276" s="130"/>
      <c r="P276" s="137"/>
      <c r="Q276" s="127">
        <f>SUM(O276*Daten!$D$12)</f>
        <v>0</v>
      </c>
      <c r="R276" s="98"/>
      <c r="S276" s="93"/>
      <c r="T276" s="608"/>
      <c r="U276" s="668"/>
      <c r="V276" s="668"/>
      <c r="W276" s="672"/>
      <c r="X276" s="634"/>
      <c r="Y276" s="634"/>
      <c r="Z276" s="631"/>
      <c r="AA276" s="631"/>
      <c r="AB276" s="628"/>
      <c r="AC276" s="643"/>
      <c r="AD276" s="625"/>
      <c r="AE276" s="625"/>
      <c r="AF276" s="625"/>
      <c r="AG276" s="613"/>
      <c r="AH276" s="616"/>
      <c r="AI276" s="619"/>
      <c r="AJ276" s="619"/>
      <c r="AK276" s="621"/>
      <c r="AL276" s="619"/>
      <c r="AM276" s="8"/>
    </row>
    <row r="277" spans="1:39" ht="13.5" customHeight="1" thickBot="1" x14ac:dyDescent="0.25">
      <c r="A277" s="628"/>
      <c r="B277" s="657"/>
      <c r="C277" s="385">
        <v>43376</v>
      </c>
      <c r="D277" s="542">
        <v>1</v>
      </c>
      <c r="E277" s="535" t="str">
        <f>IF($H$275&gt;0,SUM(Daten!$D$12*D277),"0")</f>
        <v>0</v>
      </c>
      <c r="F277" s="532" t="s">
        <v>10</v>
      </c>
      <c r="G277" s="700"/>
      <c r="H277" s="683"/>
      <c r="I277" s="683"/>
      <c r="J277" s="96"/>
      <c r="K277" s="131"/>
      <c r="L277" s="127">
        <f>SUM(J277*Daten!$C$16)</f>
        <v>0</v>
      </c>
      <c r="M277" s="96"/>
      <c r="N277" s="127">
        <f>SUM(M277*Daten!$D$12)</f>
        <v>0</v>
      </c>
      <c r="O277" s="130"/>
      <c r="P277" s="137"/>
      <c r="Q277" s="127">
        <f>SUM(O277*Daten!$D$12)</f>
        <v>0</v>
      </c>
      <c r="R277" s="98"/>
      <c r="S277" s="93"/>
      <c r="T277" s="608"/>
      <c r="U277" s="668"/>
      <c r="V277" s="668"/>
      <c r="W277" s="672"/>
      <c r="X277" s="634"/>
      <c r="Y277" s="634"/>
      <c r="Z277" s="631"/>
      <c r="AA277" s="631"/>
      <c r="AB277" s="628"/>
      <c r="AC277" s="643"/>
      <c r="AD277" s="625"/>
      <c r="AE277" s="625"/>
      <c r="AF277" s="625"/>
      <c r="AG277" s="613"/>
      <c r="AH277" s="616"/>
      <c r="AI277" s="619"/>
      <c r="AJ277" s="619"/>
      <c r="AK277" s="621"/>
      <c r="AL277" s="619"/>
      <c r="AM277" s="8"/>
    </row>
    <row r="278" spans="1:39" ht="13.5" customHeight="1" thickBot="1" x14ac:dyDescent="0.25">
      <c r="A278" s="628"/>
      <c r="B278" s="657"/>
      <c r="C278" s="385">
        <v>43377</v>
      </c>
      <c r="D278" s="537"/>
      <c r="E278" s="535" t="str">
        <f>IF($H$275&gt;0,SUM(Daten!$D$12*D278),"0")</f>
        <v>0</v>
      </c>
      <c r="F278" s="532" t="s">
        <v>11</v>
      </c>
      <c r="G278" s="700"/>
      <c r="H278" s="683"/>
      <c r="I278" s="683"/>
      <c r="J278" s="96"/>
      <c r="K278" s="131"/>
      <c r="L278" s="127">
        <f>SUM(J278*Daten!$C$16)</f>
        <v>0</v>
      </c>
      <c r="M278" s="96"/>
      <c r="N278" s="127">
        <f>SUM(M278*Daten!$D$12)</f>
        <v>0</v>
      </c>
      <c r="O278" s="130"/>
      <c r="P278" s="137"/>
      <c r="Q278" s="127">
        <f>SUM(O278*Daten!$D$12)</f>
        <v>0</v>
      </c>
      <c r="R278" s="98"/>
      <c r="S278" s="93"/>
      <c r="T278" s="608"/>
      <c r="U278" s="668"/>
      <c r="V278" s="668"/>
      <c r="W278" s="672"/>
      <c r="X278" s="634"/>
      <c r="Y278" s="634"/>
      <c r="Z278" s="631"/>
      <c r="AA278" s="631"/>
      <c r="AB278" s="628"/>
      <c r="AC278" s="643"/>
      <c r="AD278" s="625"/>
      <c r="AE278" s="625"/>
      <c r="AF278" s="625"/>
      <c r="AG278" s="613"/>
      <c r="AH278" s="616"/>
      <c r="AI278" s="619"/>
      <c r="AJ278" s="619"/>
      <c r="AK278" s="621"/>
      <c r="AL278" s="619"/>
      <c r="AM278" s="8"/>
    </row>
    <row r="279" spans="1:39" ht="13.5" customHeight="1" thickBot="1" x14ac:dyDescent="0.25">
      <c r="A279" s="628"/>
      <c r="B279" s="657"/>
      <c r="C279" s="385">
        <v>43378</v>
      </c>
      <c r="D279" s="537"/>
      <c r="E279" s="535" t="str">
        <f>IF($H$275&gt;0,SUM(Daten!$D$12*D279),"0")</f>
        <v>0</v>
      </c>
      <c r="F279" s="532" t="s">
        <v>12</v>
      </c>
      <c r="G279" s="700"/>
      <c r="H279" s="683"/>
      <c r="I279" s="683"/>
      <c r="J279" s="96"/>
      <c r="K279" s="131"/>
      <c r="L279" s="127">
        <f>SUM(J279*Daten!$C$16)</f>
        <v>0</v>
      </c>
      <c r="M279" s="96"/>
      <c r="N279" s="127">
        <f>SUM(M279*Daten!$D$12)</f>
        <v>0</v>
      </c>
      <c r="O279" s="130"/>
      <c r="P279" s="137"/>
      <c r="Q279" s="127">
        <f>SUM(O279*Daten!$D$12)</f>
        <v>0</v>
      </c>
      <c r="R279" s="98"/>
      <c r="S279" s="93"/>
      <c r="T279" s="608"/>
      <c r="U279" s="668"/>
      <c r="V279" s="668"/>
      <c r="W279" s="672"/>
      <c r="X279" s="634"/>
      <c r="Y279" s="634"/>
      <c r="Z279" s="631"/>
      <c r="AA279" s="631"/>
      <c r="AB279" s="628"/>
      <c r="AC279" s="643"/>
      <c r="AD279" s="625"/>
      <c r="AE279" s="625"/>
      <c r="AF279" s="625"/>
      <c r="AG279" s="613"/>
      <c r="AH279" s="616"/>
      <c r="AI279" s="619"/>
      <c r="AJ279" s="619"/>
      <c r="AK279" s="621"/>
      <c r="AL279" s="619"/>
      <c r="AM279" s="8"/>
    </row>
    <row r="280" spans="1:39" ht="13.5" customHeight="1" thickBot="1" x14ac:dyDescent="0.25">
      <c r="A280" s="628"/>
      <c r="B280" s="657"/>
      <c r="C280" s="385">
        <v>43379</v>
      </c>
      <c r="D280" s="537"/>
      <c r="E280" s="535" t="str">
        <f>IF($H$275&gt;0,SUM(Daten!$D$12*D280),"0")</f>
        <v>0</v>
      </c>
      <c r="F280" s="532" t="s">
        <v>13</v>
      </c>
      <c r="G280" s="700"/>
      <c r="H280" s="683"/>
      <c r="I280" s="683"/>
      <c r="J280" s="96"/>
      <c r="K280" s="131"/>
      <c r="L280" s="127">
        <f>SUM(J280*Daten!$C$16)</f>
        <v>0</v>
      </c>
      <c r="M280" s="96"/>
      <c r="N280" s="127">
        <f>SUM(M280*Daten!$D$12)</f>
        <v>0</v>
      </c>
      <c r="O280" s="130"/>
      <c r="P280" s="137"/>
      <c r="Q280" s="127">
        <f>SUM(O280*Daten!$D$12)</f>
        <v>0</v>
      </c>
      <c r="R280" s="98"/>
      <c r="S280" s="93"/>
      <c r="T280" s="608"/>
      <c r="U280" s="668"/>
      <c r="V280" s="668"/>
      <c r="W280" s="672"/>
      <c r="X280" s="634"/>
      <c r="Y280" s="634"/>
      <c r="Z280" s="631"/>
      <c r="AA280" s="631"/>
      <c r="AB280" s="628"/>
      <c r="AC280" s="643"/>
      <c r="AD280" s="625"/>
      <c r="AE280" s="625"/>
      <c r="AF280" s="625"/>
      <c r="AG280" s="613"/>
      <c r="AH280" s="616"/>
      <c r="AI280" s="619"/>
      <c r="AJ280" s="619"/>
      <c r="AK280" s="621"/>
      <c r="AL280" s="619"/>
      <c r="AM280" s="8"/>
    </row>
    <row r="281" spans="1:39" ht="13.5" customHeight="1" thickBot="1" x14ac:dyDescent="0.25">
      <c r="A281" s="628"/>
      <c r="B281" s="658"/>
      <c r="C281" s="575">
        <v>43380</v>
      </c>
      <c r="D281" s="377"/>
      <c r="E281" s="549" t="str">
        <f>IF($H$275&gt;0,SUM(Daten!$D$12*D281),"0")</f>
        <v>0</v>
      </c>
      <c r="F281" s="533" t="s">
        <v>14</v>
      </c>
      <c r="G281" s="701"/>
      <c r="H281" s="684"/>
      <c r="I281" s="684"/>
      <c r="J281" s="99"/>
      <c r="K281" s="133"/>
      <c r="L281" s="127">
        <f>SUM(J281*Daten!$C$16)</f>
        <v>0</v>
      </c>
      <c r="M281" s="99"/>
      <c r="N281" s="127">
        <f>SUM(M281*Daten!$D$12)</f>
        <v>0</v>
      </c>
      <c r="O281" s="132"/>
      <c r="P281" s="138"/>
      <c r="Q281" s="127">
        <f>SUM(O281*Daten!$D$12)</f>
        <v>0</v>
      </c>
      <c r="R281" s="100"/>
      <c r="S281" s="94"/>
      <c r="T281" s="609"/>
      <c r="U281" s="669"/>
      <c r="V281" s="669"/>
      <c r="W281" s="673"/>
      <c r="X281" s="635"/>
      <c r="Y281" s="635"/>
      <c r="Z281" s="631"/>
      <c r="AA281" s="631"/>
      <c r="AB281" s="628"/>
      <c r="AC281" s="643"/>
      <c r="AD281" s="625"/>
      <c r="AE281" s="625"/>
      <c r="AF281" s="625"/>
      <c r="AG281" s="613"/>
      <c r="AH281" s="616"/>
      <c r="AI281" s="619"/>
      <c r="AJ281" s="619"/>
      <c r="AK281" s="621"/>
      <c r="AL281" s="619"/>
      <c r="AM281" s="8"/>
    </row>
    <row r="282" spans="1:39" ht="15" customHeight="1" thickBot="1" x14ac:dyDescent="0.25">
      <c r="A282" s="628"/>
      <c r="B282" s="661" t="s">
        <v>56</v>
      </c>
      <c r="C282" s="544">
        <v>43381</v>
      </c>
      <c r="D282" s="536"/>
      <c r="E282" s="550" t="str">
        <f>IF($H$282&gt;0,SUM(Daten!$D$12*D282),"0")</f>
        <v>0</v>
      </c>
      <c r="F282" s="534" t="s">
        <v>15</v>
      </c>
      <c r="G282" s="699">
        <v>1</v>
      </c>
      <c r="H282" s="682"/>
      <c r="I282" s="682"/>
      <c r="J282" s="85"/>
      <c r="K282" s="129"/>
      <c r="L282" s="127">
        <f>SUM(J282*Daten!$C$16)</f>
        <v>0</v>
      </c>
      <c r="M282" s="85"/>
      <c r="N282" s="127">
        <f>SUM(M282*Daten!$D$12)</f>
        <v>0</v>
      </c>
      <c r="O282" s="128"/>
      <c r="P282" s="136"/>
      <c r="Q282" s="127">
        <f>SUM(O282*Daten!$D$12)</f>
        <v>0</v>
      </c>
      <c r="R282" s="101"/>
      <c r="S282" s="95"/>
      <c r="T282" s="607">
        <f>SUM(E282:E288)</f>
        <v>0</v>
      </c>
      <c r="U282" s="667">
        <f>SUM(L282:L288)</f>
        <v>0</v>
      </c>
      <c r="V282" s="667">
        <f>SUM(N282:N288)</f>
        <v>0</v>
      </c>
      <c r="W282" s="674">
        <f>SUM(Q282:Q288)</f>
        <v>0</v>
      </c>
      <c r="X282" s="633">
        <f>SUM(R282:R288)</f>
        <v>0</v>
      </c>
      <c r="Y282" s="633">
        <f>SUM(T282+X282+W282+V282+U282+I282-H282)</f>
        <v>0</v>
      </c>
      <c r="Z282" s="631"/>
      <c r="AA282" s="631"/>
      <c r="AB282" s="628"/>
      <c r="AC282" s="643"/>
      <c r="AD282" s="625"/>
      <c r="AE282" s="625"/>
      <c r="AF282" s="625"/>
      <c r="AG282" s="613"/>
      <c r="AH282" s="616"/>
      <c r="AI282" s="619"/>
      <c r="AJ282" s="619"/>
      <c r="AK282" s="621"/>
      <c r="AL282" s="619"/>
      <c r="AM282" s="8"/>
    </row>
    <row r="283" spans="1:39" ht="13.5" customHeight="1" thickBot="1" x14ac:dyDescent="0.25">
      <c r="A283" s="628"/>
      <c r="B283" s="662"/>
      <c r="C283" s="385">
        <v>43382</v>
      </c>
      <c r="D283" s="537"/>
      <c r="E283" s="535" t="str">
        <f>IF($H$282&gt;0,SUM(Daten!$D$12*D283),"0")</f>
        <v>0</v>
      </c>
      <c r="F283" s="532" t="s">
        <v>9</v>
      </c>
      <c r="G283" s="700"/>
      <c r="H283" s="683"/>
      <c r="I283" s="683"/>
      <c r="J283" s="96"/>
      <c r="K283" s="131"/>
      <c r="L283" s="127">
        <f>SUM(J283*Daten!$C$16)</f>
        <v>0</v>
      </c>
      <c r="M283" s="96"/>
      <c r="N283" s="127">
        <f>SUM(M283*Daten!$D$12)</f>
        <v>0</v>
      </c>
      <c r="O283" s="130"/>
      <c r="P283" s="137"/>
      <c r="Q283" s="127">
        <f>SUM(O283*Daten!$D$12)</f>
        <v>0</v>
      </c>
      <c r="R283" s="98"/>
      <c r="S283" s="93"/>
      <c r="T283" s="608"/>
      <c r="U283" s="668"/>
      <c r="V283" s="668"/>
      <c r="W283" s="672"/>
      <c r="X283" s="634"/>
      <c r="Y283" s="634"/>
      <c r="Z283" s="631"/>
      <c r="AA283" s="631"/>
      <c r="AB283" s="628"/>
      <c r="AC283" s="643"/>
      <c r="AD283" s="625"/>
      <c r="AE283" s="625"/>
      <c r="AF283" s="625"/>
      <c r="AG283" s="613"/>
      <c r="AH283" s="616"/>
      <c r="AI283" s="619"/>
      <c r="AJ283" s="619"/>
      <c r="AK283" s="621"/>
      <c r="AL283" s="619"/>
      <c r="AM283" s="8"/>
    </row>
    <row r="284" spans="1:39" ht="13.5" customHeight="1" thickBot="1" x14ac:dyDescent="0.25">
      <c r="A284" s="628"/>
      <c r="B284" s="662"/>
      <c r="C284" s="385">
        <v>43383</v>
      </c>
      <c r="D284" s="537"/>
      <c r="E284" s="535" t="str">
        <f>IF($H$282&gt;0,SUM(Daten!$D$12*D284),"0")</f>
        <v>0</v>
      </c>
      <c r="F284" s="532" t="s">
        <v>10</v>
      </c>
      <c r="G284" s="700"/>
      <c r="H284" s="683"/>
      <c r="I284" s="683"/>
      <c r="J284" s="96"/>
      <c r="K284" s="131"/>
      <c r="L284" s="127">
        <f>SUM(J284*Daten!$C$16)</f>
        <v>0</v>
      </c>
      <c r="M284" s="96"/>
      <c r="N284" s="127">
        <f>SUM(M284*Daten!$D$12)</f>
        <v>0</v>
      </c>
      <c r="O284" s="130"/>
      <c r="P284" s="137"/>
      <c r="Q284" s="127">
        <f>SUM(O284*Daten!$D$12)</f>
        <v>0</v>
      </c>
      <c r="R284" s="98"/>
      <c r="S284" s="93"/>
      <c r="T284" s="608"/>
      <c r="U284" s="668"/>
      <c r="V284" s="668"/>
      <c r="W284" s="672"/>
      <c r="X284" s="634"/>
      <c r="Y284" s="634"/>
      <c r="Z284" s="631"/>
      <c r="AA284" s="631"/>
      <c r="AB284" s="628"/>
      <c r="AC284" s="643"/>
      <c r="AD284" s="625"/>
      <c r="AE284" s="625"/>
      <c r="AF284" s="625"/>
      <c r="AG284" s="613"/>
      <c r="AH284" s="616"/>
      <c r="AI284" s="619"/>
      <c r="AJ284" s="619"/>
      <c r="AK284" s="621"/>
      <c r="AL284" s="619"/>
      <c r="AM284" s="8"/>
    </row>
    <row r="285" spans="1:39" ht="13.5" customHeight="1" thickBot="1" x14ac:dyDescent="0.25">
      <c r="A285" s="628"/>
      <c r="B285" s="662"/>
      <c r="C285" s="385">
        <v>43384</v>
      </c>
      <c r="D285" s="537"/>
      <c r="E285" s="535" t="str">
        <f>IF($H$282&gt;0,SUM(Daten!$D$12*D285),"0")</f>
        <v>0</v>
      </c>
      <c r="F285" s="532" t="s">
        <v>11</v>
      </c>
      <c r="G285" s="700"/>
      <c r="H285" s="683"/>
      <c r="I285" s="683"/>
      <c r="J285" s="96"/>
      <c r="K285" s="131"/>
      <c r="L285" s="127">
        <f>SUM(J285*Daten!$C$16)</f>
        <v>0</v>
      </c>
      <c r="M285" s="96"/>
      <c r="N285" s="127">
        <f>SUM(M285*Daten!$D$12)</f>
        <v>0</v>
      </c>
      <c r="O285" s="130"/>
      <c r="P285" s="137"/>
      <c r="Q285" s="127">
        <f>SUM(O285*Daten!$D$12)</f>
        <v>0</v>
      </c>
      <c r="R285" s="98"/>
      <c r="S285" s="93"/>
      <c r="T285" s="608"/>
      <c r="U285" s="668"/>
      <c r="V285" s="668"/>
      <c r="W285" s="672"/>
      <c r="X285" s="634"/>
      <c r="Y285" s="634"/>
      <c r="Z285" s="631"/>
      <c r="AA285" s="631"/>
      <c r="AB285" s="628"/>
      <c r="AC285" s="643"/>
      <c r="AD285" s="625"/>
      <c r="AE285" s="625"/>
      <c r="AF285" s="625"/>
      <c r="AG285" s="613"/>
      <c r="AH285" s="616"/>
      <c r="AI285" s="619"/>
      <c r="AJ285" s="619"/>
      <c r="AK285" s="621"/>
      <c r="AL285" s="619"/>
      <c r="AM285" s="8"/>
    </row>
    <row r="286" spans="1:39" ht="13.5" customHeight="1" thickBot="1" x14ac:dyDescent="0.25">
      <c r="A286" s="628"/>
      <c r="B286" s="662"/>
      <c r="C286" s="385">
        <v>43385</v>
      </c>
      <c r="D286" s="537"/>
      <c r="E286" s="535" t="str">
        <f>IF($H$282&gt;0,SUM(Daten!$D$12*D286),"0")</f>
        <v>0</v>
      </c>
      <c r="F286" s="532" t="s">
        <v>12</v>
      </c>
      <c r="G286" s="700"/>
      <c r="H286" s="683"/>
      <c r="I286" s="683"/>
      <c r="J286" s="96"/>
      <c r="K286" s="131"/>
      <c r="L286" s="127">
        <f>SUM(J286*Daten!$C$16)</f>
        <v>0</v>
      </c>
      <c r="M286" s="96"/>
      <c r="N286" s="127">
        <f>SUM(M286*Daten!$D$12)</f>
        <v>0</v>
      </c>
      <c r="O286" s="130"/>
      <c r="P286" s="137"/>
      <c r="Q286" s="127">
        <f>SUM(O286*Daten!$D$12)</f>
        <v>0</v>
      </c>
      <c r="R286" s="98"/>
      <c r="S286" s="93"/>
      <c r="T286" s="608"/>
      <c r="U286" s="668"/>
      <c r="V286" s="668"/>
      <c r="W286" s="672"/>
      <c r="X286" s="634"/>
      <c r="Y286" s="634"/>
      <c r="Z286" s="631"/>
      <c r="AA286" s="631"/>
      <c r="AB286" s="628"/>
      <c r="AC286" s="643"/>
      <c r="AD286" s="625"/>
      <c r="AE286" s="625"/>
      <c r="AF286" s="625"/>
      <c r="AG286" s="613"/>
      <c r="AH286" s="616"/>
      <c r="AI286" s="619"/>
      <c r="AJ286" s="619"/>
      <c r="AK286" s="621"/>
      <c r="AL286" s="619"/>
      <c r="AM286" s="8"/>
    </row>
    <row r="287" spans="1:39" ht="13.5" customHeight="1" thickBot="1" x14ac:dyDescent="0.25">
      <c r="A287" s="628"/>
      <c r="B287" s="662"/>
      <c r="C287" s="385">
        <v>43386</v>
      </c>
      <c r="D287" s="537"/>
      <c r="E287" s="535" t="str">
        <f>IF($H$282&gt;0,SUM(Daten!$D$12*D287),"0")</f>
        <v>0</v>
      </c>
      <c r="F287" s="532" t="s">
        <v>13</v>
      </c>
      <c r="G287" s="700"/>
      <c r="H287" s="683"/>
      <c r="I287" s="683"/>
      <c r="J287" s="96"/>
      <c r="K287" s="131"/>
      <c r="L287" s="127">
        <f>SUM(J287*Daten!$C$16)</f>
        <v>0</v>
      </c>
      <c r="M287" s="96"/>
      <c r="N287" s="127">
        <f>SUM(M287*Daten!$D$12)</f>
        <v>0</v>
      </c>
      <c r="O287" s="130"/>
      <c r="P287" s="137"/>
      <c r="Q287" s="127">
        <f>SUM(O287*Daten!$D$12)</f>
        <v>0</v>
      </c>
      <c r="R287" s="98"/>
      <c r="S287" s="93"/>
      <c r="T287" s="608"/>
      <c r="U287" s="668"/>
      <c r="V287" s="668"/>
      <c r="W287" s="672"/>
      <c r="X287" s="634"/>
      <c r="Y287" s="634"/>
      <c r="Z287" s="631"/>
      <c r="AA287" s="631"/>
      <c r="AB287" s="628"/>
      <c r="AC287" s="643"/>
      <c r="AD287" s="625"/>
      <c r="AE287" s="625"/>
      <c r="AF287" s="625"/>
      <c r="AG287" s="613"/>
      <c r="AH287" s="616"/>
      <c r="AI287" s="619"/>
      <c r="AJ287" s="619"/>
      <c r="AK287" s="621"/>
      <c r="AL287" s="619"/>
      <c r="AM287" s="8"/>
    </row>
    <row r="288" spans="1:39" ht="13.5" customHeight="1" thickBot="1" x14ac:dyDescent="0.25">
      <c r="A288" s="628"/>
      <c r="B288" s="663"/>
      <c r="C288" s="575">
        <v>43387</v>
      </c>
      <c r="D288" s="377"/>
      <c r="E288" s="549" t="str">
        <f>IF($H$282&gt;0,SUM(Daten!$D$12*D288),"0")</f>
        <v>0</v>
      </c>
      <c r="F288" s="533" t="s">
        <v>14</v>
      </c>
      <c r="G288" s="701"/>
      <c r="H288" s="684"/>
      <c r="I288" s="684"/>
      <c r="J288" s="99"/>
      <c r="K288" s="133"/>
      <c r="L288" s="127">
        <f>SUM(J288*Daten!$C$16)</f>
        <v>0</v>
      </c>
      <c r="M288" s="99"/>
      <c r="N288" s="127">
        <f>SUM(M288*Daten!$D$12)</f>
        <v>0</v>
      </c>
      <c r="O288" s="132"/>
      <c r="P288" s="138"/>
      <c r="Q288" s="127">
        <f>SUM(O288*Daten!$D$12)</f>
        <v>0</v>
      </c>
      <c r="R288" s="100"/>
      <c r="S288" s="94"/>
      <c r="T288" s="609"/>
      <c r="U288" s="669"/>
      <c r="V288" s="669"/>
      <c r="W288" s="673"/>
      <c r="X288" s="635"/>
      <c r="Y288" s="635"/>
      <c r="Z288" s="631"/>
      <c r="AA288" s="631"/>
      <c r="AB288" s="628"/>
      <c r="AC288" s="643"/>
      <c r="AD288" s="625"/>
      <c r="AE288" s="625"/>
      <c r="AF288" s="625"/>
      <c r="AG288" s="613"/>
      <c r="AH288" s="616"/>
      <c r="AI288" s="619"/>
      <c r="AJ288" s="619"/>
      <c r="AK288" s="621"/>
      <c r="AL288" s="619"/>
      <c r="AM288" s="8"/>
    </row>
    <row r="289" spans="1:39" ht="15" customHeight="1" thickBot="1" x14ac:dyDescent="0.25">
      <c r="A289" s="628"/>
      <c r="B289" s="656" t="s">
        <v>57</v>
      </c>
      <c r="C289" s="544">
        <v>43388</v>
      </c>
      <c r="D289" s="536"/>
      <c r="E289" s="550" t="str">
        <f>IF($H$289&gt;0,SUM(Daten!$D$12*D289),"0")</f>
        <v>0</v>
      </c>
      <c r="F289" s="534" t="s">
        <v>15</v>
      </c>
      <c r="G289" s="699">
        <v>1</v>
      </c>
      <c r="H289" s="682"/>
      <c r="I289" s="682"/>
      <c r="J289" s="85"/>
      <c r="K289" s="129"/>
      <c r="L289" s="127">
        <f>SUM(J289*Daten!$C$16)</f>
        <v>0</v>
      </c>
      <c r="M289" s="85"/>
      <c r="N289" s="127">
        <f>SUM(M289*Daten!$D$12)</f>
        <v>0</v>
      </c>
      <c r="O289" s="128"/>
      <c r="P289" s="136"/>
      <c r="Q289" s="127">
        <f>SUM(O289*Daten!$D$12)</f>
        <v>0</v>
      </c>
      <c r="R289" s="101"/>
      <c r="S289" s="95"/>
      <c r="T289" s="607">
        <f>SUM(E289:E295)</f>
        <v>0</v>
      </c>
      <c r="U289" s="667">
        <f>SUM(L289:L295)</f>
        <v>0</v>
      </c>
      <c r="V289" s="667">
        <f>SUM(N289:N295)</f>
        <v>0</v>
      </c>
      <c r="W289" s="674">
        <f>SUM(Q289:Q295)</f>
        <v>0</v>
      </c>
      <c r="X289" s="633">
        <f>SUM(R289:R295)</f>
        <v>0</v>
      </c>
      <c r="Y289" s="633">
        <f>SUM(T289+X289+W289+V289+U289+I289-H289)</f>
        <v>0</v>
      </c>
      <c r="Z289" s="631"/>
      <c r="AA289" s="631"/>
      <c r="AB289" s="628"/>
      <c r="AC289" s="643"/>
      <c r="AD289" s="625"/>
      <c r="AE289" s="625"/>
      <c r="AF289" s="625"/>
      <c r="AG289" s="613"/>
      <c r="AH289" s="616"/>
      <c r="AI289" s="619"/>
      <c r="AJ289" s="619"/>
      <c r="AK289" s="621"/>
      <c r="AL289" s="619"/>
      <c r="AM289" s="8"/>
    </row>
    <row r="290" spans="1:39" ht="13.5" customHeight="1" thickBot="1" x14ac:dyDescent="0.25">
      <c r="A290" s="628"/>
      <c r="B290" s="657"/>
      <c r="C290" s="385">
        <v>43389</v>
      </c>
      <c r="D290" s="537"/>
      <c r="E290" s="535" t="str">
        <f>IF($H$289&gt;0,SUM(Daten!$D$12*D290),"0")</f>
        <v>0</v>
      </c>
      <c r="F290" s="532" t="s">
        <v>9</v>
      </c>
      <c r="G290" s="700"/>
      <c r="H290" s="683"/>
      <c r="I290" s="683"/>
      <c r="J290" s="96"/>
      <c r="K290" s="131"/>
      <c r="L290" s="127">
        <f>SUM(J290*Daten!$C$16)</f>
        <v>0</v>
      </c>
      <c r="M290" s="96"/>
      <c r="N290" s="127">
        <f>SUM(M290*Daten!$D$12)</f>
        <v>0</v>
      </c>
      <c r="O290" s="130"/>
      <c r="P290" s="137"/>
      <c r="Q290" s="127">
        <f>SUM(O290*Daten!$D$12)</f>
        <v>0</v>
      </c>
      <c r="R290" s="98"/>
      <c r="S290" s="93"/>
      <c r="T290" s="608"/>
      <c r="U290" s="668"/>
      <c r="V290" s="668"/>
      <c r="W290" s="672"/>
      <c r="X290" s="634"/>
      <c r="Y290" s="634"/>
      <c r="Z290" s="631"/>
      <c r="AA290" s="631"/>
      <c r="AB290" s="628"/>
      <c r="AC290" s="643"/>
      <c r="AD290" s="625"/>
      <c r="AE290" s="625"/>
      <c r="AF290" s="625"/>
      <c r="AG290" s="613"/>
      <c r="AH290" s="616"/>
      <c r="AI290" s="619"/>
      <c r="AJ290" s="619"/>
      <c r="AK290" s="621"/>
      <c r="AL290" s="619"/>
      <c r="AM290" s="8"/>
    </row>
    <row r="291" spans="1:39" ht="13.5" customHeight="1" thickBot="1" x14ac:dyDescent="0.25">
      <c r="A291" s="628"/>
      <c r="B291" s="657"/>
      <c r="C291" s="385">
        <v>43390</v>
      </c>
      <c r="D291" s="537"/>
      <c r="E291" s="535" t="str">
        <f>IF($H$289&gt;0,SUM(Daten!$D$12*D291),"0")</f>
        <v>0</v>
      </c>
      <c r="F291" s="532" t="s">
        <v>10</v>
      </c>
      <c r="G291" s="700"/>
      <c r="H291" s="683"/>
      <c r="I291" s="683"/>
      <c r="J291" s="96"/>
      <c r="K291" s="131"/>
      <c r="L291" s="127">
        <f>SUM(J291*Daten!$C$16)</f>
        <v>0</v>
      </c>
      <c r="M291" s="96"/>
      <c r="N291" s="127">
        <f>SUM(M291*Daten!$D$12)</f>
        <v>0</v>
      </c>
      <c r="O291" s="130"/>
      <c r="P291" s="137"/>
      <c r="Q291" s="127">
        <f>SUM(O291*Daten!$D$12)</f>
        <v>0</v>
      </c>
      <c r="R291" s="98"/>
      <c r="S291" s="93"/>
      <c r="T291" s="608"/>
      <c r="U291" s="668"/>
      <c r="V291" s="668"/>
      <c r="W291" s="672"/>
      <c r="X291" s="634"/>
      <c r="Y291" s="634"/>
      <c r="Z291" s="631"/>
      <c r="AA291" s="631"/>
      <c r="AB291" s="628"/>
      <c r="AC291" s="643"/>
      <c r="AD291" s="625"/>
      <c r="AE291" s="625"/>
      <c r="AF291" s="625"/>
      <c r="AG291" s="613"/>
      <c r="AH291" s="616"/>
      <c r="AI291" s="619"/>
      <c r="AJ291" s="619"/>
      <c r="AK291" s="621"/>
      <c r="AL291" s="619"/>
      <c r="AM291" s="8"/>
    </row>
    <row r="292" spans="1:39" ht="13.5" customHeight="1" thickBot="1" x14ac:dyDescent="0.25">
      <c r="A292" s="628"/>
      <c r="B292" s="657"/>
      <c r="C292" s="385">
        <v>43391</v>
      </c>
      <c r="D292" s="537"/>
      <c r="E292" s="535" t="str">
        <f>IF($H$289&gt;0,SUM(Daten!$D$12*D292),"0")</f>
        <v>0</v>
      </c>
      <c r="F292" s="532" t="s">
        <v>11</v>
      </c>
      <c r="G292" s="700"/>
      <c r="H292" s="683"/>
      <c r="I292" s="683"/>
      <c r="J292" s="96"/>
      <c r="K292" s="131"/>
      <c r="L292" s="127">
        <f>SUM(J292*Daten!$C$16)</f>
        <v>0</v>
      </c>
      <c r="M292" s="96"/>
      <c r="N292" s="127">
        <f>SUM(M292*Daten!$D$12)</f>
        <v>0</v>
      </c>
      <c r="O292" s="130"/>
      <c r="P292" s="137"/>
      <c r="Q292" s="127">
        <f>SUM(O292*Daten!$D$12)</f>
        <v>0</v>
      </c>
      <c r="R292" s="98"/>
      <c r="S292" s="93"/>
      <c r="T292" s="608"/>
      <c r="U292" s="668"/>
      <c r="V292" s="668"/>
      <c r="W292" s="672"/>
      <c r="X292" s="634"/>
      <c r="Y292" s="634"/>
      <c r="Z292" s="631"/>
      <c r="AA292" s="631"/>
      <c r="AB292" s="628"/>
      <c r="AC292" s="643"/>
      <c r="AD292" s="625"/>
      <c r="AE292" s="625"/>
      <c r="AF292" s="625"/>
      <c r="AG292" s="613"/>
      <c r="AH292" s="616"/>
      <c r="AI292" s="619"/>
      <c r="AJ292" s="619"/>
      <c r="AK292" s="621"/>
      <c r="AL292" s="619"/>
      <c r="AM292" s="8"/>
    </row>
    <row r="293" spans="1:39" ht="13.5" customHeight="1" thickBot="1" x14ac:dyDescent="0.25">
      <c r="A293" s="628"/>
      <c r="B293" s="657"/>
      <c r="C293" s="385">
        <v>43392</v>
      </c>
      <c r="D293" s="537"/>
      <c r="E293" s="535" t="str">
        <f>IF($H$289&gt;0,SUM(Daten!$D$12*D293),"0")</f>
        <v>0</v>
      </c>
      <c r="F293" s="532" t="s">
        <v>12</v>
      </c>
      <c r="G293" s="700"/>
      <c r="H293" s="683"/>
      <c r="I293" s="683"/>
      <c r="J293" s="96"/>
      <c r="K293" s="131"/>
      <c r="L293" s="127">
        <f>SUM(J293*Daten!$C$16)</f>
        <v>0</v>
      </c>
      <c r="M293" s="96"/>
      <c r="N293" s="127">
        <f>SUM(M293*Daten!$D$12)</f>
        <v>0</v>
      </c>
      <c r="O293" s="130"/>
      <c r="P293" s="137"/>
      <c r="Q293" s="127">
        <f>SUM(O293*Daten!$D$12)</f>
        <v>0</v>
      </c>
      <c r="R293" s="98"/>
      <c r="S293" s="93"/>
      <c r="T293" s="608"/>
      <c r="U293" s="668"/>
      <c r="V293" s="668"/>
      <c r="W293" s="672"/>
      <c r="X293" s="634"/>
      <c r="Y293" s="634"/>
      <c r="Z293" s="631"/>
      <c r="AA293" s="631"/>
      <c r="AB293" s="628"/>
      <c r="AC293" s="643"/>
      <c r="AD293" s="625"/>
      <c r="AE293" s="625"/>
      <c r="AF293" s="625"/>
      <c r="AG293" s="613"/>
      <c r="AH293" s="616"/>
      <c r="AI293" s="619"/>
      <c r="AJ293" s="619"/>
      <c r="AK293" s="621"/>
      <c r="AL293" s="619"/>
      <c r="AM293" s="8"/>
    </row>
    <row r="294" spans="1:39" ht="13.5" customHeight="1" thickBot="1" x14ac:dyDescent="0.25">
      <c r="A294" s="628"/>
      <c r="B294" s="657"/>
      <c r="C294" s="385">
        <v>43393</v>
      </c>
      <c r="D294" s="537"/>
      <c r="E294" s="535" t="str">
        <f>IF($H$289&gt;0,SUM(Daten!$D$12*D294),"0")</f>
        <v>0</v>
      </c>
      <c r="F294" s="532" t="s">
        <v>13</v>
      </c>
      <c r="G294" s="700"/>
      <c r="H294" s="683"/>
      <c r="I294" s="683"/>
      <c r="J294" s="96"/>
      <c r="K294" s="131"/>
      <c r="L294" s="127">
        <f>SUM(J294*Daten!$C$16)</f>
        <v>0</v>
      </c>
      <c r="M294" s="96"/>
      <c r="N294" s="127">
        <f>SUM(M294*Daten!$D$12)</f>
        <v>0</v>
      </c>
      <c r="O294" s="130"/>
      <c r="P294" s="137"/>
      <c r="Q294" s="127">
        <f>SUM(O294*Daten!$D$12)</f>
        <v>0</v>
      </c>
      <c r="R294" s="98"/>
      <c r="S294" s="93"/>
      <c r="T294" s="608"/>
      <c r="U294" s="668"/>
      <c r="V294" s="668"/>
      <c r="W294" s="672"/>
      <c r="X294" s="634"/>
      <c r="Y294" s="634"/>
      <c r="Z294" s="631"/>
      <c r="AA294" s="631"/>
      <c r="AB294" s="628"/>
      <c r="AC294" s="643"/>
      <c r="AD294" s="625"/>
      <c r="AE294" s="625"/>
      <c r="AF294" s="625"/>
      <c r="AG294" s="613"/>
      <c r="AH294" s="616"/>
      <c r="AI294" s="619"/>
      <c r="AJ294" s="619"/>
      <c r="AK294" s="621"/>
      <c r="AL294" s="619"/>
      <c r="AM294" s="8"/>
    </row>
    <row r="295" spans="1:39" ht="13.5" customHeight="1" thickBot="1" x14ac:dyDescent="0.25">
      <c r="A295" s="628"/>
      <c r="B295" s="658"/>
      <c r="C295" s="575">
        <v>43394</v>
      </c>
      <c r="D295" s="377"/>
      <c r="E295" s="551" t="str">
        <f>IF($H$289&gt;0,SUM(Daten!$D$12*D295),"0")</f>
        <v>0</v>
      </c>
      <c r="F295" s="533" t="s">
        <v>14</v>
      </c>
      <c r="G295" s="701"/>
      <c r="H295" s="684"/>
      <c r="I295" s="684"/>
      <c r="J295" s="99"/>
      <c r="K295" s="133"/>
      <c r="L295" s="127">
        <f>SUM(J295*Daten!$C$16)</f>
        <v>0</v>
      </c>
      <c r="M295" s="99"/>
      <c r="N295" s="127">
        <f>SUM(M295*Daten!$D$12)</f>
        <v>0</v>
      </c>
      <c r="O295" s="132"/>
      <c r="P295" s="138"/>
      <c r="Q295" s="127">
        <f>SUM(O295*Daten!$D$12)</f>
        <v>0</v>
      </c>
      <c r="R295" s="100"/>
      <c r="S295" s="94"/>
      <c r="T295" s="609"/>
      <c r="U295" s="669"/>
      <c r="V295" s="669"/>
      <c r="W295" s="673"/>
      <c r="X295" s="635"/>
      <c r="Y295" s="635"/>
      <c r="Z295" s="631"/>
      <c r="AA295" s="631"/>
      <c r="AB295" s="628"/>
      <c r="AC295" s="643"/>
      <c r="AD295" s="625"/>
      <c r="AE295" s="625"/>
      <c r="AF295" s="625"/>
      <c r="AG295" s="613"/>
      <c r="AH295" s="616"/>
      <c r="AI295" s="619"/>
      <c r="AJ295" s="619"/>
      <c r="AK295" s="621"/>
      <c r="AL295" s="619"/>
      <c r="AM295" s="8"/>
    </row>
    <row r="296" spans="1:39" ht="15" customHeight="1" thickBot="1" x14ac:dyDescent="0.25">
      <c r="A296" s="628"/>
      <c r="B296" s="656" t="s">
        <v>58</v>
      </c>
      <c r="C296" s="544">
        <v>43395</v>
      </c>
      <c r="D296" s="536"/>
      <c r="E296" s="550" t="str">
        <f>IF($H$296&gt;0,SUM(Daten!$D$12*D296),"0")</f>
        <v>0</v>
      </c>
      <c r="F296" s="534" t="s">
        <v>15</v>
      </c>
      <c r="G296" s="699">
        <v>1</v>
      </c>
      <c r="H296" s="682"/>
      <c r="I296" s="682"/>
      <c r="J296" s="85"/>
      <c r="K296" s="129"/>
      <c r="L296" s="127">
        <f>SUM(J296*Daten!$C$16)</f>
        <v>0</v>
      </c>
      <c r="M296" s="85"/>
      <c r="N296" s="127">
        <f>SUM(M296*Daten!$D$12)</f>
        <v>0</v>
      </c>
      <c r="O296" s="128"/>
      <c r="P296" s="136"/>
      <c r="Q296" s="127">
        <f>SUM(O296*Daten!$D$12)</f>
        <v>0</v>
      </c>
      <c r="R296" s="101"/>
      <c r="S296" s="95"/>
      <c r="T296" s="607">
        <f>SUM(E296:E302)</f>
        <v>0</v>
      </c>
      <c r="U296" s="667">
        <f>SUM(L296:L302)</f>
        <v>0</v>
      </c>
      <c r="V296" s="667">
        <f>SUM(N296:N302)</f>
        <v>0</v>
      </c>
      <c r="W296" s="674">
        <f>SUM(Q296:Q302)</f>
        <v>0</v>
      </c>
      <c r="X296" s="633">
        <f>SUM(R296:R302)</f>
        <v>0</v>
      </c>
      <c r="Y296" s="633">
        <f>SUM(T296+X296+W296+V296+U296+I296-H296)</f>
        <v>0</v>
      </c>
      <c r="Z296" s="631"/>
      <c r="AA296" s="631"/>
      <c r="AB296" s="628"/>
      <c r="AC296" s="643"/>
      <c r="AD296" s="625"/>
      <c r="AE296" s="625"/>
      <c r="AF296" s="625"/>
      <c r="AG296" s="613"/>
      <c r="AH296" s="616"/>
      <c r="AI296" s="619"/>
      <c r="AJ296" s="619"/>
      <c r="AK296" s="621"/>
      <c r="AL296" s="619"/>
      <c r="AM296" s="8"/>
    </row>
    <row r="297" spans="1:39" ht="13.5" customHeight="1" thickBot="1" x14ac:dyDescent="0.25">
      <c r="A297" s="628"/>
      <c r="B297" s="657"/>
      <c r="C297" s="385">
        <v>43396</v>
      </c>
      <c r="D297" s="537"/>
      <c r="E297" s="535" t="str">
        <f>IF($H$296&gt;0,SUM(Daten!$D$12*D297),"0")</f>
        <v>0</v>
      </c>
      <c r="F297" s="532" t="s">
        <v>9</v>
      </c>
      <c r="G297" s="700"/>
      <c r="H297" s="683"/>
      <c r="I297" s="683"/>
      <c r="J297" s="96"/>
      <c r="K297" s="131"/>
      <c r="L297" s="127">
        <f>SUM(J297*Daten!$C$16)</f>
        <v>0</v>
      </c>
      <c r="M297" s="96"/>
      <c r="N297" s="127">
        <f>SUM(M297*Daten!$D$12)</f>
        <v>0</v>
      </c>
      <c r="O297" s="130"/>
      <c r="P297" s="137"/>
      <c r="Q297" s="127">
        <f>SUM(O297*Daten!$D$12)</f>
        <v>0</v>
      </c>
      <c r="R297" s="98"/>
      <c r="S297" s="93"/>
      <c r="T297" s="608"/>
      <c r="U297" s="668"/>
      <c r="V297" s="668"/>
      <c r="W297" s="672"/>
      <c r="X297" s="634"/>
      <c r="Y297" s="634"/>
      <c r="Z297" s="631"/>
      <c r="AA297" s="631"/>
      <c r="AB297" s="628"/>
      <c r="AC297" s="643"/>
      <c r="AD297" s="625"/>
      <c r="AE297" s="625"/>
      <c r="AF297" s="625"/>
      <c r="AG297" s="613"/>
      <c r="AH297" s="616"/>
      <c r="AI297" s="619"/>
      <c r="AJ297" s="619"/>
      <c r="AK297" s="621"/>
      <c r="AL297" s="619"/>
      <c r="AM297" s="8"/>
    </row>
    <row r="298" spans="1:39" ht="13.5" customHeight="1" thickBot="1" x14ac:dyDescent="0.25">
      <c r="A298" s="628"/>
      <c r="B298" s="657"/>
      <c r="C298" s="385">
        <v>43397</v>
      </c>
      <c r="D298" s="537"/>
      <c r="E298" s="535" t="str">
        <f>IF($H$296&gt;0,SUM(Daten!$D$12*D298),"0")</f>
        <v>0</v>
      </c>
      <c r="F298" s="532" t="s">
        <v>10</v>
      </c>
      <c r="G298" s="700"/>
      <c r="H298" s="683"/>
      <c r="I298" s="683"/>
      <c r="J298" s="96"/>
      <c r="K298" s="131"/>
      <c r="L298" s="127">
        <f>SUM(J298*Daten!$C$16)</f>
        <v>0</v>
      </c>
      <c r="M298" s="96"/>
      <c r="N298" s="127">
        <f>SUM(M298*Daten!$D$12)</f>
        <v>0</v>
      </c>
      <c r="O298" s="130"/>
      <c r="P298" s="137"/>
      <c r="Q298" s="127">
        <f>SUM(O298*Daten!$D$12)</f>
        <v>0</v>
      </c>
      <c r="R298" s="98"/>
      <c r="S298" s="93"/>
      <c r="T298" s="608"/>
      <c r="U298" s="668"/>
      <c r="V298" s="668"/>
      <c r="W298" s="672"/>
      <c r="X298" s="634"/>
      <c r="Y298" s="634"/>
      <c r="Z298" s="631"/>
      <c r="AA298" s="631"/>
      <c r="AB298" s="628"/>
      <c r="AC298" s="643"/>
      <c r="AD298" s="625"/>
      <c r="AE298" s="625"/>
      <c r="AF298" s="625"/>
      <c r="AG298" s="613"/>
      <c r="AH298" s="616"/>
      <c r="AI298" s="619"/>
      <c r="AJ298" s="619"/>
      <c r="AK298" s="621"/>
      <c r="AL298" s="619"/>
      <c r="AM298" s="8"/>
    </row>
    <row r="299" spans="1:39" ht="13.5" customHeight="1" thickBot="1" x14ac:dyDescent="0.25">
      <c r="A299" s="628"/>
      <c r="B299" s="657"/>
      <c r="C299" s="385">
        <v>43398</v>
      </c>
      <c r="D299" s="537"/>
      <c r="E299" s="535" t="str">
        <f>IF($H$296&gt;0,SUM(Daten!$D$12*D299),"0")</f>
        <v>0</v>
      </c>
      <c r="F299" s="532" t="s">
        <v>11</v>
      </c>
      <c r="G299" s="700"/>
      <c r="H299" s="683"/>
      <c r="I299" s="683"/>
      <c r="J299" s="96"/>
      <c r="K299" s="131"/>
      <c r="L299" s="127">
        <f>SUM(J299*Daten!$C$16)</f>
        <v>0</v>
      </c>
      <c r="M299" s="96"/>
      <c r="N299" s="127">
        <f>SUM(M299*Daten!$D$12)</f>
        <v>0</v>
      </c>
      <c r="O299" s="130"/>
      <c r="P299" s="137"/>
      <c r="Q299" s="127">
        <f>SUM(O299*Daten!$D$12)</f>
        <v>0</v>
      </c>
      <c r="R299" s="98"/>
      <c r="S299" s="93"/>
      <c r="T299" s="608"/>
      <c r="U299" s="668"/>
      <c r="V299" s="668"/>
      <c r="W299" s="672"/>
      <c r="X299" s="634"/>
      <c r="Y299" s="634"/>
      <c r="Z299" s="631"/>
      <c r="AA299" s="631"/>
      <c r="AB299" s="628"/>
      <c r="AC299" s="643"/>
      <c r="AD299" s="625"/>
      <c r="AE299" s="625"/>
      <c r="AF299" s="625"/>
      <c r="AG299" s="613"/>
      <c r="AH299" s="616"/>
      <c r="AI299" s="619"/>
      <c r="AJ299" s="619"/>
      <c r="AK299" s="621"/>
      <c r="AL299" s="619"/>
      <c r="AM299" s="8"/>
    </row>
    <row r="300" spans="1:39" ht="13.5" customHeight="1" thickBot="1" x14ac:dyDescent="0.25">
      <c r="A300" s="628"/>
      <c r="B300" s="657"/>
      <c r="C300" s="385">
        <v>43399</v>
      </c>
      <c r="D300" s="538"/>
      <c r="E300" s="535" t="str">
        <f>IF($H$296&gt;0,SUM(Daten!$D$12*D300),"0")</f>
        <v>0</v>
      </c>
      <c r="F300" s="532" t="s">
        <v>12</v>
      </c>
      <c r="G300" s="700"/>
      <c r="H300" s="683"/>
      <c r="I300" s="683"/>
      <c r="J300" s="96"/>
      <c r="K300" s="131"/>
      <c r="L300" s="127">
        <f>SUM(J300*Daten!$C$16)</f>
        <v>0</v>
      </c>
      <c r="M300" s="96"/>
      <c r="N300" s="127">
        <f>SUM(M300*Daten!$D$12)</f>
        <v>0</v>
      </c>
      <c r="O300" s="130"/>
      <c r="P300" s="137"/>
      <c r="Q300" s="127">
        <f>SUM(O300*Daten!$D$12)</f>
        <v>0</v>
      </c>
      <c r="R300" s="98"/>
      <c r="S300" s="93"/>
      <c r="T300" s="608"/>
      <c r="U300" s="668"/>
      <c r="V300" s="668"/>
      <c r="W300" s="672"/>
      <c r="X300" s="634"/>
      <c r="Y300" s="634"/>
      <c r="Z300" s="631"/>
      <c r="AA300" s="631"/>
      <c r="AB300" s="628"/>
      <c r="AC300" s="643"/>
      <c r="AD300" s="625"/>
      <c r="AE300" s="625"/>
      <c r="AF300" s="625"/>
      <c r="AG300" s="613"/>
      <c r="AH300" s="616"/>
      <c r="AI300" s="619"/>
      <c r="AJ300" s="619"/>
      <c r="AK300" s="621"/>
      <c r="AL300" s="619"/>
      <c r="AM300" s="8"/>
    </row>
    <row r="301" spans="1:39" ht="13.5" customHeight="1" thickBot="1" x14ac:dyDescent="0.25">
      <c r="A301" s="628"/>
      <c r="B301" s="657"/>
      <c r="C301" s="385">
        <v>43400</v>
      </c>
      <c r="D301" s="538"/>
      <c r="E301" s="535" t="str">
        <f>IF($H$296&gt;0,SUM(Daten!$D$12*D301),"0")</f>
        <v>0</v>
      </c>
      <c r="F301" s="532" t="s">
        <v>13</v>
      </c>
      <c r="G301" s="700"/>
      <c r="H301" s="683"/>
      <c r="I301" s="683"/>
      <c r="J301" s="96"/>
      <c r="K301" s="131"/>
      <c r="L301" s="127">
        <f>SUM(J301*Daten!$C$16)</f>
        <v>0</v>
      </c>
      <c r="M301" s="96"/>
      <c r="N301" s="127">
        <f>SUM(M301*Daten!$D$12)</f>
        <v>0</v>
      </c>
      <c r="O301" s="130"/>
      <c r="P301" s="137"/>
      <c r="Q301" s="127">
        <f>SUM(O301*Daten!$D$12)</f>
        <v>0</v>
      </c>
      <c r="R301" s="98"/>
      <c r="S301" s="93"/>
      <c r="T301" s="608"/>
      <c r="U301" s="668"/>
      <c r="V301" s="668"/>
      <c r="W301" s="672"/>
      <c r="X301" s="634"/>
      <c r="Y301" s="634"/>
      <c r="Z301" s="631"/>
      <c r="AA301" s="631"/>
      <c r="AB301" s="628"/>
      <c r="AC301" s="643"/>
      <c r="AD301" s="625"/>
      <c r="AE301" s="625"/>
      <c r="AF301" s="625"/>
      <c r="AG301" s="613"/>
      <c r="AH301" s="616"/>
      <c r="AI301" s="619"/>
      <c r="AJ301" s="619"/>
      <c r="AK301" s="621"/>
      <c r="AL301" s="619"/>
      <c r="AM301" s="8"/>
    </row>
    <row r="302" spans="1:39" ht="13.5" customHeight="1" thickBot="1" x14ac:dyDescent="0.25">
      <c r="A302" s="629"/>
      <c r="B302" s="658"/>
      <c r="C302" s="575">
        <v>43401</v>
      </c>
      <c r="D302" s="569"/>
      <c r="E302" s="535" t="str">
        <f>IF($H$296&gt;0,SUM(Daten!$D$12*D302),"0")</f>
        <v>0</v>
      </c>
      <c r="F302" s="533" t="s">
        <v>14</v>
      </c>
      <c r="G302" s="701"/>
      <c r="H302" s="684"/>
      <c r="I302" s="684"/>
      <c r="J302" s="99"/>
      <c r="K302" s="133"/>
      <c r="L302" s="127">
        <f>SUM(J302*Daten!$C$16)</f>
        <v>0</v>
      </c>
      <c r="M302" s="99"/>
      <c r="N302" s="127">
        <f>SUM(M302*Daten!$D$12)</f>
        <v>0</v>
      </c>
      <c r="O302" s="132"/>
      <c r="P302" s="138"/>
      <c r="Q302" s="127">
        <f>SUM(O302*Daten!$D$12)</f>
        <v>0</v>
      </c>
      <c r="R302" s="100"/>
      <c r="S302" s="94"/>
      <c r="T302" s="609"/>
      <c r="U302" s="669"/>
      <c r="V302" s="669"/>
      <c r="W302" s="673"/>
      <c r="X302" s="635"/>
      <c r="Y302" s="635"/>
      <c r="Z302" s="632"/>
      <c r="AA302" s="632"/>
      <c r="AB302" s="629"/>
      <c r="AC302" s="644"/>
      <c r="AD302" s="626"/>
      <c r="AE302" s="626"/>
      <c r="AF302" s="626"/>
      <c r="AG302" s="614"/>
      <c r="AH302" s="617"/>
      <c r="AI302" s="620"/>
      <c r="AJ302" s="620"/>
      <c r="AK302" s="622"/>
      <c r="AL302" s="620"/>
      <c r="AM302" s="8"/>
    </row>
    <row r="303" spans="1:39" ht="15" customHeight="1" thickBot="1" x14ac:dyDescent="0.25">
      <c r="A303" s="627" t="s">
        <v>196</v>
      </c>
      <c r="B303" s="656" t="s">
        <v>59</v>
      </c>
      <c r="C303" s="544">
        <v>43402</v>
      </c>
      <c r="D303" s="536"/>
      <c r="E303" s="535" t="str">
        <f>IF($H$303&gt;0,SUM(Daten!$D$12*D303),"0")</f>
        <v>0</v>
      </c>
      <c r="F303" s="534" t="s">
        <v>15</v>
      </c>
      <c r="G303" s="699">
        <v>1</v>
      </c>
      <c r="H303" s="682"/>
      <c r="I303" s="682"/>
      <c r="J303" s="85"/>
      <c r="K303" s="129"/>
      <c r="L303" s="127">
        <f>SUM(J303*Daten!$C$16)</f>
        <v>0</v>
      </c>
      <c r="M303" s="85"/>
      <c r="N303" s="127">
        <f>SUM(M303*Daten!$D$12)</f>
        <v>0</v>
      </c>
      <c r="O303" s="128"/>
      <c r="P303" s="136"/>
      <c r="Q303" s="127">
        <f>SUM(O303*Daten!$D$12)</f>
        <v>0</v>
      </c>
      <c r="R303" s="101"/>
      <c r="S303" s="95"/>
      <c r="T303" s="607">
        <f>SUM(E303:E309)</f>
        <v>0</v>
      </c>
      <c r="U303" s="667">
        <f>SUM(L303:L309)</f>
        <v>0</v>
      </c>
      <c r="V303" s="667">
        <f>SUM(N303:N309)</f>
        <v>0</v>
      </c>
      <c r="W303" s="674">
        <f>SUM(Q303:Q309)</f>
        <v>0</v>
      </c>
      <c r="X303" s="633">
        <f>SUM(R303:R309)</f>
        <v>0</v>
      </c>
      <c r="Y303" s="633">
        <f>SUM(T303+X303+W303+V303+U303+I303-H303)</f>
        <v>0</v>
      </c>
      <c r="Z303" s="630">
        <f>SUM(Y303:Y337)</f>
        <v>0</v>
      </c>
      <c r="AA303" s="630">
        <f>SUM(I303:I337)</f>
        <v>0</v>
      </c>
      <c r="AB303" s="627" t="s">
        <v>196</v>
      </c>
      <c r="AC303" s="642">
        <v>1</v>
      </c>
      <c r="AD303" s="624">
        <f>SUM(AL275+Y303,Y310,Y317,Y324,Y331)</f>
        <v>0</v>
      </c>
      <c r="AE303" s="624">
        <f>SUMIF(AA303,"&gt;0",AD303)</f>
        <v>0</v>
      </c>
      <c r="AF303" s="624">
        <f>SUM(AC303*AE303)</f>
        <v>0</v>
      </c>
      <c r="AG303" s="612">
        <f>SUMIF(AA303,"&gt;0",Daten!$G$5)</f>
        <v>0</v>
      </c>
      <c r="AH303" s="615" t="str">
        <f>IF(AF303&gt;SUM(Daten!$G$5),SUM(Daten!$G$5*1),"0")</f>
        <v>0</v>
      </c>
      <c r="AI303" s="618" t="str">
        <f>IF(AG303&lt;SUM(AF303),SUM(AF303*1),"0")</f>
        <v>0</v>
      </c>
      <c r="AJ303" s="618">
        <f>SUM(AH303-AI303)</f>
        <v>0</v>
      </c>
      <c r="AK303" s="623">
        <v>0</v>
      </c>
      <c r="AL303" s="618">
        <f>SUM(AE303+AJ303+AK303)</f>
        <v>0</v>
      </c>
      <c r="AM303" s="8"/>
    </row>
    <row r="304" spans="1:39" ht="13.5" customHeight="1" thickBot="1" x14ac:dyDescent="0.25">
      <c r="A304" s="628"/>
      <c r="B304" s="657"/>
      <c r="C304" s="385">
        <v>43403</v>
      </c>
      <c r="D304" s="537"/>
      <c r="E304" s="535" t="str">
        <f>IF($H$303&gt;0,SUM(Daten!$D$12*D304),"0")</f>
        <v>0</v>
      </c>
      <c r="F304" s="532" t="s">
        <v>9</v>
      </c>
      <c r="G304" s="700"/>
      <c r="H304" s="683"/>
      <c r="I304" s="683"/>
      <c r="J304" s="96"/>
      <c r="K304" s="131"/>
      <c r="L304" s="127">
        <f>SUM(J304*Daten!$C$16)</f>
        <v>0</v>
      </c>
      <c r="M304" s="96"/>
      <c r="N304" s="127">
        <f>SUM(M304*Daten!$D$12)</f>
        <v>0</v>
      </c>
      <c r="O304" s="130"/>
      <c r="P304" s="137"/>
      <c r="Q304" s="127">
        <f>SUM(O304*Daten!$D$12)</f>
        <v>0</v>
      </c>
      <c r="R304" s="98"/>
      <c r="S304" s="93"/>
      <c r="T304" s="608"/>
      <c r="U304" s="668"/>
      <c r="V304" s="668"/>
      <c r="W304" s="672"/>
      <c r="X304" s="634"/>
      <c r="Y304" s="634"/>
      <c r="Z304" s="631"/>
      <c r="AA304" s="631"/>
      <c r="AB304" s="628"/>
      <c r="AC304" s="643"/>
      <c r="AD304" s="625"/>
      <c r="AE304" s="625"/>
      <c r="AF304" s="625"/>
      <c r="AG304" s="613"/>
      <c r="AH304" s="616"/>
      <c r="AI304" s="619"/>
      <c r="AJ304" s="619"/>
      <c r="AK304" s="621"/>
      <c r="AL304" s="619"/>
      <c r="AM304" s="8"/>
    </row>
    <row r="305" spans="1:39" ht="13.5" customHeight="1" thickBot="1" x14ac:dyDescent="0.25">
      <c r="A305" s="628"/>
      <c r="B305" s="657"/>
      <c r="C305" s="385">
        <v>43404</v>
      </c>
      <c r="D305" s="537"/>
      <c r="E305" s="535" t="str">
        <f>IF($H$303&gt;0,SUM(Daten!$D$12*D305),"0")</f>
        <v>0</v>
      </c>
      <c r="F305" s="532" t="s">
        <v>10</v>
      </c>
      <c r="G305" s="700"/>
      <c r="H305" s="683"/>
      <c r="I305" s="683"/>
      <c r="J305" s="96"/>
      <c r="K305" s="131"/>
      <c r="L305" s="127">
        <f>SUM(J305*Daten!$C$16)</f>
        <v>0</v>
      </c>
      <c r="M305" s="96"/>
      <c r="N305" s="127">
        <f>SUM(M305*Daten!$D$12)</f>
        <v>0</v>
      </c>
      <c r="O305" s="130"/>
      <c r="P305" s="137"/>
      <c r="Q305" s="127">
        <f>SUM(O305*Daten!$D$12)</f>
        <v>0</v>
      </c>
      <c r="R305" s="98"/>
      <c r="S305" s="93"/>
      <c r="T305" s="608"/>
      <c r="U305" s="668"/>
      <c r="V305" s="668"/>
      <c r="W305" s="672"/>
      <c r="X305" s="634"/>
      <c r="Y305" s="634"/>
      <c r="Z305" s="631"/>
      <c r="AA305" s="631"/>
      <c r="AB305" s="628"/>
      <c r="AC305" s="643"/>
      <c r="AD305" s="625"/>
      <c r="AE305" s="625"/>
      <c r="AF305" s="625"/>
      <c r="AG305" s="613"/>
      <c r="AH305" s="616"/>
      <c r="AI305" s="619"/>
      <c r="AJ305" s="619"/>
      <c r="AK305" s="621"/>
      <c r="AL305" s="619"/>
      <c r="AM305" s="8"/>
    </row>
    <row r="306" spans="1:39" ht="13.5" customHeight="1" thickBot="1" x14ac:dyDescent="0.25">
      <c r="A306" s="628"/>
      <c r="B306" s="657"/>
      <c r="C306" s="385">
        <v>43405</v>
      </c>
      <c r="D306" s="542">
        <v>1</v>
      </c>
      <c r="E306" s="535" t="str">
        <f>IF($H$303&gt;0,SUM(Daten!$D$12*D306),"0")</f>
        <v>0</v>
      </c>
      <c r="F306" s="532" t="s">
        <v>11</v>
      </c>
      <c r="G306" s="700"/>
      <c r="H306" s="683"/>
      <c r="I306" s="683"/>
      <c r="J306" s="96"/>
      <c r="K306" s="131"/>
      <c r="L306" s="127">
        <f>SUM(J306*Daten!$C$16)</f>
        <v>0</v>
      </c>
      <c r="M306" s="96"/>
      <c r="N306" s="127">
        <f>SUM(M306*Daten!$D$12)</f>
        <v>0</v>
      </c>
      <c r="O306" s="130"/>
      <c r="P306" s="137"/>
      <c r="Q306" s="127">
        <f>SUM(O306*Daten!$D$12)</f>
        <v>0</v>
      </c>
      <c r="R306" s="98"/>
      <c r="S306" s="93"/>
      <c r="T306" s="608"/>
      <c r="U306" s="668"/>
      <c r="V306" s="668"/>
      <c r="W306" s="672"/>
      <c r="X306" s="634"/>
      <c r="Y306" s="634"/>
      <c r="Z306" s="631"/>
      <c r="AA306" s="631"/>
      <c r="AB306" s="628"/>
      <c r="AC306" s="643"/>
      <c r="AD306" s="625"/>
      <c r="AE306" s="625"/>
      <c r="AF306" s="625"/>
      <c r="AG306" s="613"/>
      <c r="AH306" s="616"/>
      <c r="AI306" s="619"/>
      <c r="AJ306" s="619"/>
      <c r="AK306" s="621"/>
      <c r="AL306" s="619"/>
      <c r="AM306" s="8"/>
    </row>
    <row r="307" spans="1:39" ht="13.5" customHeight="1" thickBot="1" x14ac:dyDescent="0.25">
      <c r="A307" s="628"/>
      <c r="B307" s="657"/>
      <c r="C307" s="385">
        <v>43406</v>
      </c>
      <c r="D307" s="537"/>
      <c r="E307" s="535" t="str">
        <f>IF($H$303&gt;0,SUM(Daten!$D$12*D307),"0")</f>
        <v>0</v>
      </c>
      <c r="F307" s="532" t="s">
        <v>12</v>
      </c>
      <c r="G307" s="700"/>
      <c r="H307" s="683"/>
      <c r="I307" s="683"/>
      <c r="J307" s="96"/>
      <c r="K307" s="131"/>
      <c r="L307" s="127">
        <f>SUM(J307*Daten!$C$16)</f>
        <v>0</v>
      </c>
      <c r="M307" s="96"/>
      <c r="N307" s="127">
        <f>SUM(M307*Daten!$D$12)</f>
        <v>0</v>
      </c>
      <c r="O307" s="130"/>
      <c r="P307" s="137"/>
      <c r="Q307" s="127">
        <f>SUM(O307*Daten!$D$12)</f>
        <v>0</v>
      </c>
      <c r="R307" s="98"/>
      <c r="S307" s="93"/>
      <c r="T307" s="608"/>
      <c r="U307" s="668"/>
      <c r="V307" s="668"/>
      <c r="W307" s="672"/>
      <c r="X307" s="634"/>
      <c r="Y307" s="634"/>
      <c r="Z307" s="631"/>
      <c r="AA307" s="631"/>
      <c r="AB307" s="628"/>
      <c r="AC307" s="643"/>
      <c r="AD307" s="625"/>
      <c r="AE307" s="625"/>
      <c r="AF307" s="625"/>
      <c r="AG307" s="613"/>
      <c r="AH307" s="616"/>
      <c r="AI307" s="619"/>
      <c r="AJ307" s="619"/>
      <c r="AK307" s="621"/>
      <c r="AL307" s="619"/>
      <c r="AM307" s="8"/>
    </row>
    <row r="308" spans="1:39" ht="13.5" customHeight="1" thickBot="1" x14ac:dyDescent="0.25">
      <c r="A308" s="628"/>
      <c r="B308" s="657"/>
      <c r="C308" s="385">
        <v>43407</v>
      </c>
      <c r="D308" s="537"/>
      <c r="E308" s="535" t="str">
        <f>IF($H$303&gt;0,SUM(Daten!$D$12*D308),"0")</f>
        <v>0</v>
      </c>
      <c r="F308" s="532" t="s">
        <v>13</v>
      </c>
      <c r="G308" s="700"/>
      <c r="H308" s="683"/>
      <c r="I308" s="683"/>
      <c r="J308" s="96"/>
      <c r="K308" s="131"/>
      <c r="L308" s="127">
        <f>SUM(J308*Daten!$C$16)</f>
        <v>0</v>
      </c>
      <c r="M308" s="96"/>
      <c r="N308" s="127">
        <f>SUM(M308*Daten!$D$12)</f>
        <v>0</v>
      </c>
      <c r="O308" s="130"/>
      <c r="P308" s="137"/>
      <c r="Q308" s="127">
        <f>SUM(O308*Daten!$D$12)</f>
        <v>0</v>
      </c>
      <c r="R308" s="98"/>
      <c r="S308" s="93"/>
      <c r="T308" s="608"/>
      <c r="U308" s="668"/>
      <c r="V308" s="668"/>
      <c r="W308" s="672"/>
      <c r="X308" s="634"/>
      <c r="Y308" s="634"/>
      <c r="Z308" s="631"/>
      <c r="AA308" s="631"/>
      <c r="AB308" s="628"/>
      <c r="AC308" s="643"/>
      <c r="AD308" s="625"/>
      <c r="AE308" s="625"/>
      <c r="AF308" s="625"/>
      <c r="AG308" s="613"/>
      <c r="AH308" s="616"/>
      <c r="AI308" s="619"/>
      <c r="AJ308" s="619"/>
      <c r="AK308" s="621"/>
      <c r="AL308" s="619"/>
      <c r="AM308" s="8"/>
    </row>
    <row r="309" spans="1:39" ht="13.5" customHeight="1" thickBot="1" x14ac:dyDescent="0.25">
      <c r="A309" s="628"/>
      <c r="B309" s="658"/>
      <c r="C309" s="575">
        <v>43408</v>
      </c>
      <c r="D309" s="377"/>
      <c r="E309" s="535" t="str">
        <f>IF($H$303&gt;0,SUM(Daten!$D$12*D309),"0")</f>
        <v>0</v>
      </c>
      <c r="F309" s="533" t="s">
        <v>14</v>
      </c>
      <c r="G309" s="701"/>
      <c r="H309" s="684"/>
      <c r="I309" s="684"/>
      <c r="J309" s="99"/>
      <c r="K309" s="133"/>
      <c r="L309" s="127">
        <f>SUM(J309*Daten!$C$16)</f>
        <v>0</v>
      </c>
      <c r="M309" s="99"/>
      <c r="N309" s="127">
        <f>SUM(M309*Daten!$D$12)</f>
        <v>0</v>
      </c>
      <c r="O309" s="132"/>
      <c r="P309" s="138"/>
      <c r="Q309" s="127">
        <f>SUM(O309*Daten!$D$12)</f>
        <v>0</v>
      </c>
      <c r="R309" s="100"/>
      <c r="S309" s="94"/>
      <c r="T309" s="609"/>
      <c r="U309" s="669"/>
      <c r="V309" s="669"/>
      <c r="W309" s="673"/>
      <c r="X309" s="635"/>
      <c r="Y309" s="635"/>
      <c r="Z309" s="631"/>
      <c r="AA309" s="631"/>
      <c r="AB309" s="628"/>
      <c r="AC309" s="643"/>
      <c r="AD309" s="625"/>
      <c r="AE309" s="625"/>
      <c r="AF309" s="625"/>
      <c r="AG309" s="613"/>
      <c r="AH309" s="616"/>
      <c r="AI309" s="619"/>
      <c r="AJ309" s="619"/>
      <c r="AK309" s="621"/>
      <c r="AL309" s="619"/>
      <c r="AM309" s="8"/>
    </row>
    <row r="310" spans="1:39" ht="15" customHeight="1" thickBot="1" x14ac:dyDescent="0.25">
      <c r="A310" s="628"/>
      <c r="B310" s="656" t="s">
        <v>60</v>
      </c>
      <c r="C310" s="544">
        <v>43409</v>
      </c>
      <c r="D310" s="536"/>
      <c r="E310" s="535" t="str">
        <f>IF($H$310&gt;0,SUM(Daten!$D$12*D310),"0")</f>
        <v>0</v>
      </c>
      <c r="F310" s="534" t="s">
        <v>15</v>
      </c>
      <c r="G310" s="699">
        <v>1</v>
      </c>
      <c r="H310" s="682"/>
      <c r="I310" s="682"/>
      <c r="J310" s="85"/>
      <c r="K310" s="129"/>
      <c r="L310" s="127">
        <f>SUM(J310*Daten!$C$16)</f>
        <v>0</v>
      </c>
      <c r="M310" s="85"/>
      <c r="N310" s="127">
        <f>SUM(M310*Daten!$D$12)</f>
        <v>0</v>
      </c>
      <c r="O310" s="128"/>
      <c r="P310" s="136"/>
      <c r="Q310" s="127">
        <f>SUM(O310*Daten!$D$12)</f>
        <v>0</v>
      </c>
      <c r="R310" s="101"/>
      <c r="S310" s="95"/>
      <c r="T310" s="607">
        <f>SUM(E310:E316)</f>
        <v>0</v>
      </c>
      <c r="U310" s="667">
        <f>SUM(L310:L316)</f>
        <v>0</v>
      </c>
      <c r="V310" s="667">
        <f>SUM(N310:N316)</f>
        <v>0</v>
      </c>
      <c r="W310" s="674">
        <f>SUM(Q310:Q316)</f>
        <v>0</v>
      </c>
      <c r="X310" s="633">
        <f>SUM(R310:R316)</f>
        <v>0</v>
      </c>
      <c r="Y310" s="633">
        <f>SUM(T310+X310+W310+V310+U310+I310-H310)</f>
        <v>0</v>
      </c>
      <c r="Z310" s="631"/>
      <c r="AA310" s="631"/>
      <c r="AB310" s="628"/>
      <c r="AC310" s="643"/>
      <c r="AD310" s="625"/>
      <c r="AE310" s="625"/>
      <c r="AF310" s="625"/>
      <c r="AG310" s="613"/>
      <c r="AH310" s="616"/>
      <c r="AI310" s="619"/>
      <c r="AJ310" s="619"/>
      <c r="AK310" s="621"/>
      <c r="AL310" s="619"/>
      <c r="AM310" s="8"/>
    </row>
    <row r="311" spans="1:39" ht="13.5" customHeight="1" thickBot="1" x14ac:dyDescent="0.25">
      <c r="A311" s="628"/>
      <c r="B311" s="657"/>
      <c r="C311" s="385">
        <v>43410</v>
      </c>
      <c r="D311" s="537"/>
      <c r="E311" s="535" t="str">
        <f>IF($H$310&gt;0,SUM(Daten!$D$12*D311),"0")</f>
        <v>0</v>
      </c>
      <c r="F311" s="532" t="s">
        <v>9</v>
      </c>
      <c r="G311" s="700"/>
      <c r="H311" s="683"/>
      <c r="I311" s="683"/>
      <c r="J311" s="96"/>
      <c r="K311" s="131"/>
      <c r="L311" s="127">
        <f>SUM(J311*Daten!$C$16)</f>
        <v>0</v>
      </c>
      <c r="M311" s="96"/>
      <c r="N311" s="127">
        <f>SUM(M311*Daten!$D$12)</f>
        <v>0</v>
      </c>
      <c r="O311" s="130"/>
      <c r="P311" s="137"/>
      <c r="Q311" s="127">
        <f>SUM(O311*Daten!$D$12)</f>
        <v>0</v>
      </c>
      <c r="R311" s="98"/>
      <c r="S311" s="93"/>
      <c r="T311" s="608"/>
      <c r="U311" s="668"/>
      <c r="V311" s="668"/>
      <c r="W311" s="672"/>
      <c r="X311" s="634"/>
      <c r="Y311" s="634"/>
      <c r="Z311" s="631"/>
      <c r="AA311" s="631"/>
      <c r="AB311" s="628"/>
      <c r="AC311" s="643"/>
      <c r="AD311" s="625"/>
      <c r="AE311" s="625"/>
      <c r="AF311" s="625"/>
      <c r="AG311" s="613"/>
      <c r="AH311" s="616"/>
      <c r="AI311" s="619"/>
      <c r="AJ311" s="619"/>
      <c r="AK311" s="621"/>
      <c r="AL311" s="619"/>
      <c r="AM311" s="8"/>
    </row>
    <row r="312" spans="1:39" ht="13.5" customHeight="1" thickBot="1" x14ac:dyDescent="0.25">
      <c r="A312" s="628"/>
      <c r="B312" s="657"/>
      <c r="C312" s="385">
        <v>43411</v>
      </c>
      <c r="D312" s="537"/>
      <c r="E312" s="535" t="str">
        <f>IF($H$310&gt;0,SUM(Daten!$D$12*D312),"0")</f>
        <v>0</v>
      </c>
      <c r="F312" s="532" t="s">
        <v>10</v>
      </c>
      <c r="G312" s="700"/>
      <c r="H312" s="683"/>
      <c r="I312" s="683"/>
      <c r="J312" s="96"/>
      <c r="K312" s="131"/>
      <c r="L312" s="127">
        <f>SUM(J312*Daten!$C$16)</f>
        <v>0</v>
      </c>
      <c r="M312" s="96"/>
      <c r="N312" s="127">
        <f>SUM(M312*Daten!$D$12)</f>
        <v>0</v>
      </c>
      <c r="O312" s="130"/>
      <c r="P312" s="137"/>
      <c r="Q312" s="127">
        <f>SUM(O312*Daten!$D$12)</f>
        <v>0</v>
      </c>
      <c r="R312" s="98"/>
      <c r="S312" s="93"/>
      <c r="T312" s="608"/>
      <c r="U312" s="668"/>
      <c r="V312" s="668"/>
      <c r="W312" s="672"/>
      <c r="X312" s="634"/>
      <c r="Y312" s="634"/>
      <c r="Z312" s="631"/>
      <c r="AA312" s="631"/>
      <c r="AB312" s="628"/>
      <c r="AC312" s="643"/>
      <c r="AD312" s="625"/>
      <c r="AE312" s="625"/>
      <c r="AF312" s="625"/>
      <c r="AG312" s="613"/>
      <c r="AH312" s="616"/>
      <c r="AI312" s="619"/>
      <c r="AJ312" s="619"/>
      <c r="AK312" s="621"/>
      <c r="AL312" s="619"/>
      <c r="AM312" s="8"/>
    </row>
    <row r="313" spans="1:39" ht="13.5" customHeight="1" thickBot="1" x14ac:dyDescent="0.25">
      <c r="A313" s="628"/>
      <c r="B313" s="657"/>
      <c r="C313" s="385">
        <v>43412</v>
      </c>
      <c r="D313" s="537"/>
      <c r="E313" s="535" t="str">
        <f>IF($H$310&gt;0,SUM(Daten!$D$12*D313),"0")</f>
        <v>0</v>
      </c>
      <c r="F313" s="532" t="s">
        <v>11</v>
      </c>
      <c r="G313" s="700"/>
      <c r="H313" s="683"/>
      <c r="I313" s="683"/>
      <c r="J313" s="96"/>
      <c r="K313" s="131"/>
      <c r="L313" s="127">
        <f>SUM(J313*Daten!$C$16)</f>
        <v>0</v>
      </c>
      <c r="M313" s="96"/>
      <c r="N313" s="127">
        <f>SUM(M313*Daten!$D$12)</f>
        <v>0</v>
      </c>
      <c r="O313" s="130"/>
      <c r="P313" s="137"/>
      <c r="Q313" s="127">
        <f>SUM(O313*Daten!$D$12)</f>
        <v>0</v>
      </c>
      <c r="R313" s="98"/>
      <c r="S313" s="93"/>
      <c r="T313" s="608"/>
      <c r="U313" s="668"/>
      <c r="V313" s="668"/>
      <c r="W313" s="672"/>
      <c r="X313" s="634"/>
      <c r="Y313" s="634"/>
      <c r="Z313" s="631"/>
      <c r="AA313" s="631"/>
      <c r="AB313" s="628"/>
      <c r="AC313" s="643"/>
      <c r="AD313" s="625"/>
      <c r="AE313" s="625"/>
      <c r="AF313" s="625"/>
      <c r="AG313" s="613"/>
      <c r="AH313" s="616"/>
      <c r="AI313" s="619"/>
      <c r="AJ313" s="619"/>
      <c r="AK313" s="621"/>
      <c r="AL313" s="619"/>
      <c r="AM313" s="8"/>
    </row>
    <row r="314" spans="1:39" ht="13.5" customHeight="1" thickBot="1" x14ac:dyDescent="0.25">
      <c r="A314" s="628"/>
      <c r="B314" s="657"/>
      <c r="C314" s="385">
        <v>43413</v>
      </c>
      <c r="D314" s="537"/>
      <c r="E314" s="535" t="str">
        <f>IF($H$310&gt;0,SUM(Daten!$D$12*D314),"0")</f>
        <v>0</v>
      </c>
      <c r="F314" s="532" t="s">
        <v>12</v>
      </c>
      <c r="G314" s="700"/>
      <c r="H314" s="683"/>
      <c r="I314" s="683"/>
      <c r="J314" s="96"/>
      <c r="K314" s="131"/>
      <c r="L314" s="127">
        <f>SUM(J314*Daten!$C$16)</f>
        <v>0</v>
      </c>
      <c r="M314" s="96"/>
      <c r="N314" s="127">
        <f>SUM(M314*Daten!$D$12)</f>
        <v>0</v>
      </c>
      <c r="O314" s="130"/>
      <c r="P314" s="137"/>
      <c r="Q314" s="127">
        <f>SUM(O314*Daten!$D$12)</f>
        <v>0</v>
      </c>
      <c r="R314" s="98"/>
      <c r="S314" s="93"/>
      <c r="T314" s="608"/>
      <c r="U314" s="668"/>
      <c r="V314" s="668"/>
      <c r="W314" s="672"/>
      <c r="X314" s="634"/>
      <c r="Y314" s="634"/>
      <c r="Z314" s="631"/>
      <c r="AA314" s="631"/>
      <c r="AB314" s="628"/>
      <c r="AC314" s="643"/>
      <c r="AD314" s="625"/>
      <c r="AE314" s="625"/>
      <c r="AF314" s="625"/>
      <c r="AG314" s="613"/>
      <c r="AH314" s="616"/>
      <c r="AI314" s="619"/>
      <c r="AJ314" s="619"/>
      <c r="AK314" s="621"/>
      <c r="AL314" s="619"/>
      <c r="AM314" s="8"/>
    </row>
    <row r="315" spans="1:39" ht="13.5" customHeight="1" thickBot="1" x14ac:dyDescent="0.25">
      <c r="A315" s="628"/>
      <c r="B315" s="657"/>
      <c r="C315" s="385">
        <v>43414</v>
      </c>
      <c r="D315" s="537"/>
      <c r="E315" s="535" t="str">
        <f>IF($H$310&gt;0,SUM(Daten!$D$12*D315),"0")</f>
        <v>0</v>
      </c>
      <c r="F315" s="532" t="s">
        <v>13</v>
      </c>
      <c r="G315" s="700"/>
      <c r="H315" s="683"/>
      <c r="I315" s="683"/>
      <c r="J315" s="96"/>
      <c r="K315" s="131"/>
      <c r="L315" s="127">
        <f>SUM(J315*Daten!$C$16)</f>
        <v>0</v>
      </c>
      <c r="M315" s="96"/>
      <c r="N315" s="127">
        <f>SUM(M315*Daten!$D$12)</f>
        <v>0</v>
      </c>
      <c r="O315" s="130"/>
      <c r="P315" s="137"/>
      <c r="Q315" s="127">
        <f>SUM(O315*Daten!$D$12)</f>
        <v>0</v>
      </c>
      <c r="R315" s="98"/>
      <c r="S315" s="93"/>
      <c r="T315" s="608"/>
      <c r="U315" s="668"/>
      <c r="V315" s="668"/>
      <c r="W315" s="672"/>
      <c r="X315" s="634"/>
      <c r="Y315" s="634"/>
      <c r="Z315" s="631"/>
      <c r="AA315" s="631"/>
      <c r="AB315" s="628"/>
      <c r="AC315" s="643"/>
      <c r="AD315" s="625"/>
      <c r="AE315" s="625"/>
      <c r="AF315" s="625"/>
      <c r="AG315" s="613"/>
      <c r="AH315" s="616"/>
      <c r="AI315" s="619"/>
      <c r="AJ315" s="619"/>
      <c r="AK315" s="621"/>
      <c r="AL315" s="619"/>
      <c r="AM315" s="8"/>
    </row>
    <row r="316" spans="1:39" ht="13.5" customHeight="1" thickBot="1" x14ac:dyDescent="0.25">
      <c r="A316" s="628"/>
      <c r="B316" s="658"/>
      <c r="C316" s="575">
        <v>43415</v>
      </c>
      <c r="D316" s="377"/>
      <c r="E316" s="535" t="str">
        <f>IF($H$310&gt;0,SUM(Daten!$D$12*D316),"0")</f>
        <v>0</v>
      </c>
      <c r="F316" s="533" t="s">
        <v>14</v>
      </c>
      <c r="G316" s="701"/>
      <c r="H316" s="684"/>
      <c r="I316" s="684"/>
      <c r="J316" s="99"/>
      <c r="K316" s="133"/>
      <c r="L316" s="127">
        <f>SUM(J316*Daten!$C$16)</f>
        <v>0</v>
      </c>
      <c r="M316" s="99"/>
      <c r="N316" s="127">
        <f>SUM(M316*Daten!$D$12)</f>
        <v>0</v>
      </c>
      <c r="O316" s="132"/>
      <c r="P316" s="138"/>
      <c r="Q316" s="127">
        <f>SUM(O316*Daten!$D$12)</f>
        <v>0</v>
      </c>
      <c r="R316" s="100"/>
      <c r="S316" s="94"/>
      <c r="T316" s="609"/>
      <c r="U316" s="669"/>
      <c r="V316" s="669"/>
      <c r="W316" s="673"/>
      <c r="X316" s="635"/>
      <c r="Y316" s="635"/>
      <c r="Z316" s="631"/>
      <c r="AA316" s="631"/>
      <c r="AB316" s="628"/>
      <c r="AC316" s="643"/>
      <c r="AD316" s="625"/>
      <c r="AE316" s="625"/>
      <c r="AF316" s="625"/>
      <c r="AG316" s="613"/>
      <c r="AH316" s="616"/>
      <c r="AI316" s="619"/>
      <c r="AJ316" s="619"/>
      <c r="AK316" s="621"/>
      <c r="AL316" s="619"/>
      <c r="AM316" s="8"/>
    </row>
    <row r="317" spans="1:39" ht="15" customHeight="1" thickBot="1" x14ac:dyDescent="0.25">
      <c r="A317" s="628"/>
      <c r="B317" s="656" t="s">
        <v>61</v>
      </c>
      <c r="C317" s="544">
        <v>43416</v>
      </c>
      <c r="D317" s="536"/>
      <c r="E317" s="535" t="str">
        <f>IF($H$317&gt;0,SUM(Daten!$D$12*D317),"0")</f>
        <v>0</v>
      </c>
      <c r="F317" s="534" t="s">
        <v>15</v>
      </c>
      <c r="G317" s="699">
        <v>1</v>
      </c>
      <c r="H317" s="682"/>
      <c r="I317" s="682"/>
      <c r="J317" s="85"/>
      <c r="K317" s="129"/>
      <c r="L317" s="127">
        <f>SUM(J317*Daten!$C$16)</f>
        <v>0</v>
      </c>
      <c r="M317" s="85"/>
      <c r="N317" s="127">
        <f>SUM(M317*Daten!$D$12)</f>
        <v>0</v>
      </c>
      <c r="O317" s="128"/>
      <c r="P317" s="136"/>
      <c r="Q317" s="127">
        <f>SUM(O317*Daten!$D$12)</f>
        <v>0</v>
      </c>
      <c r="R317" s="101"/>
      <c r="S317" s="95"/>
      <c r="T317" s="607">
        <f>SUM(E317:E323)</f>
        <v>0</v>
      </c>
      <c r="U317" s="667">
        <f>SUM(L317:L323)</f>
        <v>0</v>
      </c>
      <c r="V317" s="667">
        <f>SUM(N317:N323)</f>
        <v>0</v>
      </c>
      <c r="W317" s="674">
        <f>SUM(Q317:Q323)</f>
        <v>0</v>
      </c>
      <c r="X317" s="633">
        <f>SUM(R317:R323)</f>
        <v>0</v>
      </c>
      <c r="Y317" s="633">
        <f>SUM(T317+X317+W317+V317+U317+I317-H317)</f>
        <v>0</v>
      </c>
      <c r="Z317" s="631"/>
      <c r="AA317" s="631"/>
      <c r="AB317" s="628"/>
      <c r="AC317" s="643"/>
      <c r="AD317" s="625"/>
      <c r="AE317" s="625"/>
      <c r="AF317" s="625"/>
      <c r="AG317" s="613"/>
      <c r="AH317" s="616"/>
      <c r="AI317" s="619"/>
      <c r="AJ317" s="619"/>
      <c r="AK317" s="621"/>
      <c r="AL317" s="619"/>
      <c r="AM317" s="8"/>
    </row>
    <row r="318" spans="1:39" ht="13.5" customHeight="1" thickBot="1" x14ac:dyDescent="0.25">
      <c r="A318" s="628"/>
      <c r="B318" s="657"/>
      <c r="C318" s="385">
        <v>43417</v>
      </c>
      <c r="D318" s="537"/>
      <c r="E318" s="535" t="str">
        <f>IF($H$317&gt;0,SUM(Daten!$D$12*D318),"0")</f>
        <v>0</v>
      </c>
      <c r="F318" s="532" t="s">
        <v>9</v>
      </c>
      <c r="G318" s="700"/>
      <c r="H318" s="683"/>
      <c r="I318" s="683"/>
      <c r="J318" s="96"/>
      <c r="K318" s="131"/>
      <c r="L318" s="127">
        <f>SUM(J318*Daten!$C$16)</f>
        <v>0</v>
      </c>
      <c r="M318" s="96"/>
      <c r="N318" s="127">
        <f>SUM(M318*Daten!$D$12)</f>
        <v>0</v>
      </c>
      <c r="O318" s="130"/>
      <c r="P318" s="137"/>
      <c r="Q318" s="127">
        <f>SUM(O318*Daten!$D$12)</f>
        <v>0</v>
      </c>
      <c r="R318" s="98"/>
      <c r="S318" s="93"/>
      <c r="T318" s="608"/>
      <c r="U318" s="668"/>
      <c r="V318" s="668"/>
      <c r="W318" s="672"/>
      <c r="X318" s="634"/>
      <c r="Y318" s="634"/>
      <c r="Z318" s="631"/>
      <c r="AA318" s="631"/>
      <c r="AB318" s="628"/>
      <c r="AC318" s="643"/>
      <c r="AD318" s="625"/>
      <c r="AE318" s="625"/>
      <c r="AF318" s="625"/>
      <c r="AG318" s="613"/>
      <c r="AH318" s="616"/>
      <c r="AI318" s="619"/>
      <c r="AJ318" s="619"/>
      <c r="AK318" s="621"/>
      <c r="AL318" s="619"/>
      <c r="AM318" s="8"/>
    </row>
    <row r="319" spans="1:39" ht="13.5" customHeight="1" thickBot="1" x14ac:dyDescent="0.25">
      <c r="A319" s="628"/>
      <c r="B319" s="657"/>
      <c r="C319" s="385">
        <v>43418</v>
      </c>
      <c r="D319" s="537"/>
      <c r="E319" s="535" t="str">
        <f>IF($H$317&gt;0,SUM(Daten!$D$12*D319),"0")</f>
        <v>0</v>
      </c>
      <c r="F319" s="532" t="s">
        <v>10</v>
      </c>
      <c r="G319" s="700"/>
      <c r="H319" s="683"/>
      <c r="I319" s="683"/>
      <c r="J319" s="96"/>
      <c r="K319" s="131"/>
      <c r="L319" s="127">
        <f>SUM(J319*Daten!$C$16)</f>
        <v>0</v>
      </c>
      <c r="M319" s="96"/>
      <c r="N319" s="127">
        <f>SUM(M319*Daten!$D$12)</f>
        <v>0</v>
      </c>
      <c r="O319" s="130"/>
      <c r="P319" s="137"/>
      <c r="Q319" s="127">
        <f>SUM(O319*Daten!$D$12)</f>
        <v>0</v>
      </c>
      <c r="R319" s="98"/>
      <c r="S319" s="93"/>
      <c r="T319" s="608"/>
      <c r="U319" s="668"/>
      <c r="V319" s="668"/>
      <c r="W319" s="672"/>
      <c r="X319" s="634"/>
      <c r="Y319" s="634"/>
      <c r="Z319" s="631"/>
      <c r="AA319" s="631"/>
      <c r="AB319" s="628"/>
      <c r="AC319" s="643"/>
      <c r="AD319" s="625"/>
      <c r="AE319" s="625"/>
      <c r="AF319" s="625"/>
      <c r="AG319" s="613"/>
      <c r="AH319" s="616"/>
      <c r="AI319" s="619"/>
      <c r="AJ319" s="619"/>
      <c r="AK319" s="621"/>
      <c r="AL319" s="619"/>
      <c r="AM319" s="8"/>
    </row>
    <row r="320" spans="1:39" ht="13.5" customHeight="1" thickBot="1" x14ac:dyDescent="0.25">
      <c r="A320" s="628"/>
      <c r="B320" s="657"/>
      <c r="C320" s="385">
        <v>43419</v>
      </c>
      <c r="D320" s="537"/>
      <c r="E320" s="535" t="str">
        <f>IF($H$317&gt;0,SUM(Daten!$D$12*D320),"0")</f>
        <v>0</v>
      </c>
      <c r="F320" s="532" t="s">
        <v>11</v>
      </c>
      <c r="G320" s="700"/>
      <c r="H320" s="683"/>
      <c r="I320" s="683"/>
      <c r="J320" s="96"/>
      <c r="K320" s="131"/>
      <c r="L320" s="127">
        <f>SUM(J320*Daten!$C$16)</f>
        <v>0</v>
      </c>
      <c r="M320" s="96"/>
      <c r="N320" s="127">
        <f>SUM(M320*Daten!$D$12)</f>
        <v>0</v>
      </c>
      <c r="O320" s="130"/>
      <c r="P320" s="137"/>
      <c r="Q320" s="127">
        <f>SUM(O320*Daten!$D$12)</f>
        <v>0</v>
      </c>
      <c r="R320" s="98"/>
      <c r="S320" s="93"/>
      <c r="T320" s="608"/>
      <c r="U320" s="668"/>
      <c r="V320" s="668"/>
      <c r="W320" s="672"/>
      <c r="X320" s="634"/>
      <c r="Y320" s="634"/>
      <c r="Z320" s="631"/>
      <c r="AA320" s="631"/>
      <c r="AB320" s="628"/>
      <c r="AC320" s="643"/>
      <c r="AD320" s="625"/>
      <c r="AE320" s="625"/>
      <c r="AF320" s="625"/>
      <c r="AG320" s="613"/>
      <c r="AH320" s="616"/>
      <c r="AI320" s="619"/>
      <c r="AJ320" s="619"/>
      <c r="AK320" s="621"/>
      <c r="AL320" s="619"/>
      <c r="AM320" s="8"/>
    </row>
    <row r="321" spans="1:39" ht="13.5" customHeight="1" thickBot="1" x14ac:dyDescent="0.25">
      <c r="A321" s="628"/>
      <c r="B321" s="657"/>
      <c r="C321" s="385">
        <v>43420</v>
      </c>
      <c r="D321" s="537"/>
      <c r="E321" s="535" t="str">
        <f>IF($H$317&gt;0,SUM(Daten!$D$12*D321),"0")</f>
        <v>0</v>
      </c>
      <c r="F321" s="532" t="s">
        <v>12</v>
      </c>
      <c r="G321" s="700"/>
      <c r="H321" s="683"/>
      <c r="I321" s="683"/>
      <c r="J321" s="96"/>
      <c r="K321" s="131"/>
      <c r="L321" s="127">
        <f>SUM(J321*Daten!$C$16)</f>
        <v>0</v>
      </c>
      <c r="M321" s="96"/>
      <c r="N321" s="127">
        <f>SUM(M321*Daten!$D$12)</f>
        <v>0</v>
      </c>
      <c r="O321" s="130"/>
      <c r="P321" s="137"/>
      <c r="Q321" s="127">
        <f>SUM(O321*Daten!$D$12)</f>
        <v>0</v>
      </c>
      <c r="R321" s="98"/>
      <c r="S321" s="93"/>
      <c r="T321" s="608"/>
      <c r="U321" s="668"/>
      <c r="V321" s="668"/>
      <c r="W321" s="672"/>
      <c r="X321" s="634"/>
      <c r="Y321" s="634"/>
      <c r="Z321" s="631"/>
      <c r="AA321" s="631"/>
      <c r="AB321" s="628"/>
      <c r="AC321" s="643"/>
      <c r="AD321" s="625"/>
      <c r="AE321" s="625"/>
      <c r="AF321" s="625"/>
      <c r="AG321" s="613"/>
      <c r="AH321" s="616"/>
      <c r="AI321" s="619"/>
      <c r="AJ321" s="619"/>
      <c r="AK321" s="621"/>
      <c r="AL321" s="619"/>
      <c r="AM321" s="8"/>
    </row>
    <row r="322" spans="1:39" ht="13.5" customHeight="1" thickBot="1" x14ac:dyDescent="0.25">
      <c r="A322" s="628"/>
      <c r="B322" s="657"/>
      <c r="C322" s="385">
        <v>43421</v>
      </c>
      <c r="D322" s="537"/>
      <c r="E322" s="535" t="str">
        <f>IF($H$317&gt;0,SUM(Daten!$D$12*D322),"0")</f>
        <v>0</v>
      </c>
      <c r="F322" s="532" t="s">
        <v>13</v>
      </c>
      <c r="G322" s="700"/>
      <c r="H322" s="683"/>
      <c r="I322" s="683"/>
      <c r="J322" s="96"/>
      <c r="K322" s="131"/>
      <c r="L322" s="127">
        <f>SUM(J322*Daten!$C$16)</f>
        <v>0</v>
      </c>
      <c r="M322" s="96"/>
      <c r="N322" s="127">
        <f>SUM(M322*Daten!$D$12)</f>
        <v>0</v>
      </c>
      <c r="O322" s="130"/>
      <c r="P322" s="137"/>
      <c r="Q322" s="127">
        <f>SUM(O322*Daten!$D$12)</f>
        <v>0</v>
      </c>
      <c r="R322" s="98"/>
      <c r="S322" s="93"/>
      <c r="T322" s="608"/>
      <c r="U322" s="668"/>
      <c r="V322" s="668"/>
      <c r="W322" s="672"/>
      <c r="X322" s="634"/>
      <c r="Y322" s="634"/>
      <c r="Z322" s="631"/>
      <c r="AA322" s="631"/>
      <c r="AB322" s="628"/>
      <c r="AC322" s="643"/>
      <c r="AD322" s="625"/>
      <c r="AE322" s="625"/>
      <c r="AF322" s="625"/>
      <c r="AG322" s="613"/>
      <c r="AH322" s="616"/>
      <c r="AI322" s="619"/>
      <c r="AJ322" s="619"/>
      <c r="AK322" s="621"/>
      <c r="AL322" s="619"/>
      <c r="AM322" s="8"/>
    </row>
    <row r="323" spans="1:39" ht="13.5" customHeight="1" thickBot="1" x14ac:dyDescent="0.25">
      <c r="A323" s="628"/>
      <c r="B323" s="658"/>
      <c r="C323" s="575">
        <v>43422</v>
      </c>
      <c r="D323" s="377"/>
      <c r="E323" s="535" t="str">
        <f>IF($H$317&gt;0,SUM(Daten!$D$12*D323),"0")</f>
        <v>0</v>
      </c>
      <c r="F323" s="533" t="s">
        <v>14</v>
      </c>
      <c r="G323" s="701"/>
      <c r="H323" s="684"/>
      <c r="I323" s="684"/>
      <c r="J323" s="99"/>
      <c r="K323" s="133"/>
      <c r="L323" s="127">
        <f>SUM(J323*Daten!$C$16)</f>
        <v>0</v>
      </c>
      <c r="M323" s="99"/>
      <c r="N323" s="127">
        <f>SUM(M323*Daten!$D$12)</f>
        <v>0</v>
      </c>
      <c r="O323" s="132"/>
      <c r="P323" s="138"/>
      <c r="Q323" s="127">
        <f>SUM(O323*Daten!$D$12)</f>
        <v>0</v>
      </c>
      <c r="R323" s="100"/>
      <c r="S323" s="94"/>
      <c r="T323" s="609"/>
      <c r="U323" s="669"/>
      <c r="V323" s="669"/>
      <c r="W323" s="673"/>
      <c r="X323" s="635"/>
      <c r="Y323" s="635"/>
      <c r="Z323" s="631"/>
      <c r="AA323" s="631"/>
      <c r="AB323" s="628"/>
      <c r="AC323" s="643"/>
      <c r="AD323" s="625"/>
      <c r="AE323" s="625"/>
      <c r="AF323" s="625"/>
      <c r="AG323" s="613"/>
      <c r="AH323" s="616"/>
      <c r="AI323" s="619"/>
      <c r="AJ323" s="619"/>
      <c r="AK323" s="621"/>
      <c r="AL323" s="619"/>
      <c r="AM323" s="8"/>
    </row>
    <row r="324" spans="1:39" ht="15" customHeight="1" thickBot="1" x14ac:dyDescent="0.25">
      <c r="A324" s="628"/>
      <c r="B324" s="661" t="s">
        <v>62</v>
      </c>
      <c r="C324" s="544">
        <v>43423</v>
      </c>
      <c r="D324" s="536"/>
      <c r="E324" s="535" t="str">
        <f>IF($H$324&gt;0,SUM(Daten!$D$12*D324),"0")</f>
        <v>0</v>
      </c>
      <c r="F324" s="534" t="s">
        <v>15</v>
      </c>
      <c r="G324" s="699">
        <v>1</v>
      </c>
      <c r="H324" s="682"/>
      <c r="I324" s="682"/>
      <c r="J324" s="85"/>
      <c r="K324" s="129"/>
      <c r="L324" s="127">
        <f>SUM(J324*Daten!$C$16)</f>
        <v>0</v>
      </c>
      <c r="M324" s="85"/>
      <c r="N324" s="127">
        <f>SUM(M324*Daten!$D$12)</f>
        <v>0</v>
      </c>
      <c r="O324" s="128"/>
      <c r="P324" s="136"/>
      <c r="Q324" s="127">
        <f>SUM(O324*Daten!$D$12)</f>
        <v>0</v>
      </c>
      <c r="R324" s="101"/>
      <c r="S324" s="95"/>
      <c r="T324" s="607">
        <f>SUM(E324:E330)</f>
        <v>0</v>
      </c>
      <c r="U324" s="667">
        <f>SUM(L324:L330)</f>
        <v>0</v>
      </c>
      <c r="V324" s="667">
        <f>SUM(N324:N330)</f>
        <v>0</v>
      </c>
      <c r="W324" s="674">
        <f>SUM(Q324:Q330)</f>
        <v>0</v>
      </c>
      <c r="X324" s="633">
        <f>SUM(R324:R330)</f>
        <v>0</v>
      </c>
      <c r="Y324" s="633">
        <f>SUM(T324+X324+W324+V324+U324+I324-H324)</f>
        <v>0</v>
      </c>
      <c r="Z324" s="631"/>
      <c r="AA324" s="631"/>
      <c r="AB324" s="628"/>
      <c r="AC324" s="643"/>
      <c r="AD324" s="625"/>
      <c r="AE324" s="625"/>
      <c r="AF324" s="625"/>
      <c r="AG324" s="613"/>
      <c r="AH324" s="616"/>
      <c r="AI324" s="619"/>
      <c r="AJ324" s="619"/>
      <c r="AK324" s="621"/>
      <c r="AL324" s="619"/>
      <c r="AM324" s="8"/>
    </row>
    <row r="325" spans="1:39" ht="13.5" customHeight="1" thickBot="1" x14ac:dyDescent="0.25">
      <c r="A325" s="628"/>
      <c r="B325" s="662"/>
      <c r="C325" s="385">
        <v>43424</v>
      </c>
      <c r="D325" s="537"/>
      <c r="E325" s="535" t="str">
        <f>IF($H$324&gt;0,SUM(Daten!$D$12*D325),"0")</f>
        <v>0</v>
      </c>
      <c r="F325" s="532" t="s">
        <v>9</v>
      </c>
      <c r="G325" s="700"/>
      <c r="H325" s="683"/>
      <c r="I325" s="683"/>
      <c r="J325" s="96"/>
      <c r="K325" s="131"/>
      <c r="L325" s="127">
        <f>SUM(J325*Daten!$C$16)</f>
        <v>0</v>
      </c>
      <c r="M325" s="96"/>
      <c r="N325" s="127">
        <f>SUM(M325*Daten!$D$12)</f>
        <v>0</v>
      </c>
      <c r="O325" s="130"/>
      <c r="P325" s="137"/>
      <c r="Q325" s="127">
        <f>SUM(O325*Daten!$D$12)</f>
        <v>0</v>
      </c>
      <c r="R325" s="98"/>
      <c r="S325" s="93"/>
      <c r="T325" s="608"/>
      <c r="U325" s="668"/>
      <c r="V325" s="668"/>
      <c r="W325" s="672"/>
      <c r="X325" s="634"/>
      <c r="Y325" s="634"/>
      <c r="Z325" s="631"/>
      <c r="AA325" s="631"/>
      <c r="AB325" s="628"/>
      <c r="AC325" s="643"/>
      <c r="AD325" s="625"/>
      <c r="AE325" s="625"/>
      <c r="AF325" s="625"/>
      <c r="AG325" s="613"/>
      <c r="AH325" s="616"/>
      <c r="AI325" s="619"/>
      <c r="AJ325" s="619"/>
      <c r="AK325" s="621"/>
      <c r="AL325" s="619"/>
      <c r="AM325" s="8"/>
    </row>
    <row r="326" spans="1:39" ht="13.5" customHeight="1" thickBot="1" x14ac:dyDescent="0.25">
      <c r="A326" s="628"/>
      <c r="B326" s="662"/>
      <c r="C326" s="385">
        <v>43425</v>
      </c>
      <c r="D326" s="537"/>
      <c r="E326" s="535" t="str">
        <f>IF($H$324&gt;0,SUM(Daten!$D$12*D326),"0")</f>
        <v>0</v>
      </c>
      <c r="F326" s="532" t="s">
        <v>10</v>
      </c>
      <c r="G326" s="700"/>
      <c r="H326" s="683"/>
      <c r="I326" s="683"/>
      <c r="J326" s="96"/>
      <c r="K326" s="131"/>
      <c r="L326" s="127">
        <f>SUM(J326*Daten!$C$16)</f>
        <v>0</v>
      </c>
      <c r="M326" s="96"/>
      <c r="N326" s="127">
        <f>SUM(M326*Daten!$D$12)</f>
        <v>0</v>
      </c>
      <c r="O326" s="130"/>
      <c r="P326" s="137"/>
      <c r="Q326" s="127">
        <f>SUM(O326*Daten!$D$12)</f>
        <v>0</v>
      </c>
      <c r="R326" s="98"/>
      <c r="S326" s="93"/>
      <c r="T326" s="608"/>
      <c r="U326" s="668"/>
      <c r="V326" s="668"/>
      <c r="W326" s="672"/>
      <c r="X326" s="634"/>
      <c r="Y326" s="634"/>
      <c r="Z326" s="631"/>
      <c r="AA326" s="631"/>
      <c r="AB326" s="628"/>
      <c r="AC326" s="643"/>
      <c r="AD326" s="625"/>
      <c r="AE326" s="625"/>
      <c r="AF326" s="625"/>
      <c r="AG326" s="613"/>
      <c r="AH326" s="616"/>
      <c r="AI326" s="619"/>
      <c r="AJ326" s="619"/>
      <c r="AK326" s="621"/>
      <c r="AL326" s="619"/>
      <c r="AM326" s="8"/>
    </row>
    <row r="327" spans="1:39" ht="13.5" customHeight="1" thickBot="1" x14ac:dyDescent="0.25">
      <c r="A327" s="628"/>
      <c r="B327" s="662"/>
      <c r="C327" s="385">
        <v>43426</v>
      </c>
      <c r="D327" s="537"/>
      <c r="E327" s="535" t="str">
        <f>IF($H$324&gt;0,SUM(Daten!$D$12*D327),"0")</f>
        <v>0</v>
      </c>
      <c r="F327" s="532" t="s">
        <v>11</v>
      </c>
      <c r="G327" s="700"/>
      <c r="H327" s="683"/>
      <c r="I327" s="683"/>
      <c r="J327" s="96"/>
      <c r="K327" s="131"/>
      <c r="L327" s="127">
        <f>SUM(J327*Daten!$C$16)</f>
        <v>0</v>
      </c>
      <c r="M327" s="96"/>
      <c r="N327" s="127">
        <f>SUM(M327*Daten!$D$12)</f>
        <v>0</v>
      </c>
      <c r="O327" s="130"/>
      <c r="P327" s="137"/>
      <c r="Q327" s="127">
        <f>SUM(O327*Daten!$D$12)</f>
        <v>0</v>
      </c>
      <c r="R327" s="98"/>
      <c r="S327" s="93"/>
      <c r="T327" s="608"/>
      <c r="U327" s="668"/>
      <c r="V327" s="668"/>
      <c r="W327" s="672"/>
      <c r="X327" s="634"/>
      <c r="Y327" s="634"/>
      <c r="Z327" s="631"/>
      <c r="AA327" s="631"/>
      <c r="AB327" s="628"/>
      <c r="AC327" s="643"/>
      <c r="AD327" s="625"/>
      <c r="AE327" s="625"/>
      <c r="AF327" s="625"/>
      <c r="AG327" s="613"/>
      <c r="AH327" s="616"/>
      <c r="AI327" s="619"/>
      <c r="AJ327" s="619"/>
      <c r="AK327" s="621"/>
      <c r="AL327" s="619"/>
      <c r="AM327" s="8"/>
    </row>
    <row r="328" spans="1:39" ht="13.5" customHeight="1" thickBot="1" x14ac:dyDescent="0.25">
      <c r="A328" s="628"/>
      <c r="B328" s="662"/>
      <c r="C328" s="385">
        <v>43427</v>
      </c>
      <c r="D328" s="537"/>
      <c r="E328" s="535" t="str">
        <f>IF($H$324&gt;0,SUM(Daten!$D$12*D328),"0")</f>
        <v>0</v>
      </c>
      <c r="F328" s="532" t="s">
        <v>12</v>
      </c>
      <c r="G328" s="700"/>
      <c r="H328" s="683"/>
      <c r="I328" s="683"/>
      <c r="J328" s="96"/>
      <c r="K328" s="131"/>
      <c r="L328" s="127">
        <f>SUM(J328*Daten!$C$16)</f>
        <v>0</v>
      </c>
      <c r="M328" s="96"/>
      <c r="N328" s="127">
        <f>SUM(M328*Daten!$D$12)</f>
        <v>0</v>
      </c>
      <c r="O328" s="130"/>
      <c r="P328" s="137"/>
      <c r="Q328" s="127">
        <f>SUM(O328*Daten!$D$12)</f>
        <v>0</v>
      </c>
      <c r="R328" s="98"/>
      <c r="S328" s="93"/>
      <c r="T328" s="608"/>
      <c r="U328" s="668"/>
      <c r="V328" s="668"/>
      <c r="W328" s="672"/>
      <c r="X328" s="634"/>
      <c r="Y328" s="634"/>
      <c r="Z328" s="631"/>
      <c r="AA328" s="631"/>
      <c r="AB328" s="628"/>
      <c r="AC328" s="643"/>
      <c r="AD328" s="625"/>
      <c r="AE328" s="625"/>
      <c r="AF328" s="625"/>
      <c r="AG328" s="613"/>
      <c r="AH328" s="616"/>
      <c r="AI328" s="619"/>
      <c r="AJ328" s="619"/>
      <c r="AK328" s="621"/>
      <c r="AL328" s="619"/>
      <c r="AM328" s="8"/>
    </row>
    <row r="329" spans="1:39" ht="13.5" customHeight="1" thickBot="1" x14ac:dyDescent="0.25">
      <c r="A329" s="628"/>
      <c r="B329" s="662"/>
      <c r="C329" s="385">
        <v>43428</v>
      </c>
      <c r="D329" s="537"/>
      <c r="E329" s="535" t="str">
        <f>IF($H$324&gt;0,SUM(Daten!$D$12*D329),"0")</f>
        <v>0</v>
      </c>
      <c r="F329" s="532" t="s">
        <v>13</v>
      </c>
      <c r="G329" s="700"/>
      <c r="H329" s="683"/>
      <c r="I329" s="683"/>
      <c r="J329" s="96"/>
      <c r="K329" s="131"/>
      <c r="L329" s="127">
        <f>SUM(J329*Daten!$C$16)</f>
        <v>0</v>
      </c>
      <c r="M329" s="96"/>
      <c r="N329" s="127">
        <f>SUM(M329*Daten!$D$12)</f>
        <v>0</v>
      </c>
      <c r="O329" s="130"/>
      <c r="P329" s="137"/>
      <c r="Q329" s="127">
        <f>SUM(O329*Daten!$D$12)</f>
        <v>0</v>
      </c>
      <c r="R329" s="98"/>
      <c r="S329" s="93"/>
      <c r="T329" s="608"/>
      <c r="U329" s="668"/>
      <c r="V329" s="668"/>
      <c r="W329" s="672"/>
      <c r="X329" s="634"/>
      <c r="Y329" s="634"/>
      <c r="Z329" s="631"/>
      <c r="AA329" s="631"/>
      <c r="AB329" s="628"/>
      <c r="AC329" s="643"/>
      <c r="AD329" s="625"/>
      <c r="AE329" s="625"/>
      <c r="AF329" s="625"/>
      <c r="AG329" s="613"/>
      <c r="AH329" s="616"/>
      <c r="AI329" s="619"/>
      <c r="AJ329" s="619"/>
      <c r="AK329" s="621"/>
      <c r="AL329" s="619"/>
      <c r="AM329" s="8"/>
    </row>
    <row r="330" spans="1:39" ht="13.5" customHeight="1" thickBot="1" x14ac:dyDescent="0.25">
      <c r="A330" s="628"/>
      <c r="B330" s="663"/>
      <c r="C330" s="575">
        <v>43429</v>
      </c>
      <c r="D330" s="377"/>
      <c r="E330" s="535" t="str">
        <f>IF($H$324&gt;0,SUM(Daten!$D$12*D330),"0")</f>
        <v>0</v>
      </c>
      <c r="F330" s="533" t="s">
        <v>14</v>
      </c>
      <c r="G330" s="701"/>
      <c r="H330" s="684"/>
      <c r="I330" s="684"/>
      <c r="J330" s="99"/>
      <c r="K330" s="133"/>
      <c r="L330" s="127">
        <f>SUM(J330*Daten!$C$16)</f>
        <v>0</v>
      </c>
      <c r="M330" s="99"/>
      <c r="N330" s="127">
        <f>SUM(M330*Daten!$D$12)</f>
        <v>0</v>
      </c>
      <c r="O330" s="132"/>
      <c r="P330" s="138"/>
      <c r="Q330" s="127">
        <f>SUM(O330*Daten!$D$12)</f>
        <v>0</v>
      </c>
      <c r="R330" s="100"/>
      <c r="S330" s="94"/>
      <c r="T330" s="609"/>
      <c r="U330" s="669"/>
      <c r="V330" s="669"/>
      <c r="W330" s="673"/>
      <c r="X330" s="635"/>
      <c r="Y330" s="635"/>
      <c r="Z330" s="631"/>
      <c r="AA330" s="631"/>
      <c r="AB330" s="628"/>
      <c r="AC330" s="643"/>
      <c r="AD330" s="625"/>
      <c r="AE330" s="625"/>
      <c r="AF330" s="625"/>
      <c r="AG330" s="613"/>
      <c r="AH330" s="616"/>
      <c r="AI330" s="619"/>
      <c r="AJ330" s="619"/>
      <c r="AK330" s="621"/>
      <c r="AL330" s="619"/>
      <c r="AM330" s="8"/>
    </row>
    <row r="331" spans="1:39" ht="15" customHeight="1" thickBot="1" x14ac:dyDescent="0.25">
      <c r="A331" s="628"/>
      <c r="B331" s="656" t="s">
        <v>63</v>
      </c>
      <c r="C331" s="544">
        <v>43430</v>
      </c>
      <c r="D331" s="536"/>
      <c r="E331" s="535" t="str">
        <f>IF($H$331&gt;0,SUM(Daten!$D$12*D331),"0")</f>
        <v>0</v>
      </c>
      <c r="F331" s="534" t="s">
        <v>15</v>
      </c>
      <c r="G331" s="699">
        <v>1</v>
      </c>
      <c r="H331" s="682"/>
      <c r="I331" s="682"/>
      <c r="J331" s="85"/>
      <c r="K331" s="129"/>
      <c r="L331" s="127">
        <f>SUM(J331*Daten!$C$16)</f>
        <v>0</v>
      </c>
      <c r="M331" s="85"/>
      <c r="N331" s="127">
        <f>SUM(M331*Daten!$D$12)</f>
        <v>0</v>
      </c>
      <c r="O331" s="128"/>
      <c r="P331" s="136"/>
      <c r="Q331" s="127">
        <f>SUM(O331*Daten!$D$12)</f>
        <v>0</v>
      </c>
      <c r="R331" s="101"/>
      <c r="S331" s="95"/>
      <c r="T331" s="607">
        <f>SUM(E331:E337)</f>
        <v>0</v>
      </c>
      <c r="U331" s="667">
        <f>SUM(L331:L337)</f>
        <v>0</v>
      </c>
      <c r="V331" s="667">
        <f>SUM(N331:N337)</f>
        <v>0</v>
      </c>
      <c r="W331" s="674">
        <f>SUM(Q331:Q337)</f>
        <v>0</v>
      </c>
      <c r="X331" s="633">
        <f>SUM(R331:R337)</f>
        <v>0</v>
      </c>
      <c r="Y331" s="633">
        <f>SUM(T331+X331+W331+V331+U331+I331-H331)</f>
        <v>0</v>
      </c>
      <c r="Z331" s="631"/>
      <c r="AA331" s="631"/>
      <c r="AB331" s="628"/>
      <c r="AC331" s="643"/>
      <c r="AD331" s="625"/>
      <c r="AE331" s="625"/>
      <c r="AF331" s="625"/>
      <c r="AG331" s="613"/>
      <c r="AH331" s="616"/>
      <c r="AI331" s="619"/>
      <c r="AJ331" s="619"/>
      <c r="AK331" s="621"/>
      <c r="AL331" s="619"/>
      <c r="AM331" s="8"/>
    </row>
    <row r="332" spans="1:39" ht="13.5" customHeight="1" thickBot="1" x14ac:dyDescent="0.25">
      <c r="A332" s="628"/>
      <c r="B332" s="657"/>
      <c r="C332" s="385">
        <v>43431</v>
      </c>
      <c r="D332" s="537"/>
      <c r="E332" s="535" t="str">
        <f>IF($H$331&gt;0,SUM(Daten!$D$12*D332),"0")</f>
        <v>0</v>
      </c>
      <c r="F332" s="532" t="s">
        <v>9</v>
      </c>
      <c r="G332" s="700"/>
      <c r="H332" s="683"/>
      <c r="I332" s="683"/>
      <c r="J332" s="96"/>
      <c r="K332" s="131"/>
      <c r="L332" s="127">
        <f>SUM(J332*Daten!$C$16)</f>
        <v>0</v>
      </c>
      <c r="M332" s="96"/>
      <c r="N332" s="127">
        <f>SUM(M332*Daten!$D$12)</f>
        <v>0</v>
      </c>
      <c r="O332" s="130"/>
      <c r="P332" s="137"/>
      <c r="Q332" s="127">
        <f>SUM(O332*Daten!$D$12)</f>
        <v>0</v>
      </c>
      <c r="R332" s="98"/>
      <c r="S332" s="93"/>
      <c r="T332" s="608"/>
      <c r="U332" s="668"/>
      <c r="V332" s="668"/>
      <c r="W332" s="672"/>
      <c r="X332" s="634"/>
      <c r="Y332" s="634"/>
      <c r="Z332" s="631"/>
      <c r="AA332" s="631"/>
      <c r="AB332" s="628"/>
      <c r="AC332" s="643"/>
      <c r="AD332" s="625"/>
      <c r="AE332" s="625"/>
      <c r="AF332" s="625"/>
      <c r="AG332" s="613"/>
      <c r="AH332" s="616"/>
      <c r="AI332" s="619"/>
      <c r="AJ332" s="619"/>
      <c r="AK332" s="621"/>
      <c r="AL332" s="619"/>
      <c r="AM332" s="8"/>
    </row>
    <row r="333" spans="1:39" ht="13.5" customHeight="1" thickBot="1" x14ac:dyDescent="0.25">
      <c r="A333" s="628"/>
      <c r="B333" s="657"/>
      <c r="C333" s="385">
        <v>43432</v>
      </c>
      <c r="D333" s="537"/>
      <c r="E333" s="535" t="str">
        <f>IF($H$331&gt;0,SUM(Daten!$D$12*D333),"0")</f>
        <v>0</v>
      </c>
      <c r="F333" s="532" t="s">
        <v>10</v>
      </c>
      <c r="G333" s="700"/>
      <c r="H333" s="683"/>
      <c r="I333" s="683"/>
      <c r="J333" s="96"/>
      <c r="K333" s="131"/>
      <c r="L333" s="127">
        <f>SUM(J333*Daten!$C$16)</f>
        <v>0</v>
      </c>
      <c r="M333" s="96"/>
      <c r="N333" s="127">
        <f>SUM(M333*Daten!$D$12)</f>
        <v>0</v>
      </c>
      <c r="O333" s="130"/>
      <c r="P333" s="137"/>
      <c r="Q333" s="127">
        <f>SUM(O333*Daten!$D$12)</f>
        <v>0</v>
      </c>
      <c r="R333" s="98"/>
      <c r="S333" s="93"/>
      <c r="T333" s="608"/>
      <c r="U333" s="668"/>
      <c r="V333" s="668"/>
      <c r="W333" s="672"/>
      <c r="X333" s="634"/>
      <c r="Y333" s="634"/>
      <c r="Z333" s="631"/>
      <c r="AA333" s="631"/>
      <c r="AB333" s="628"/>
      <c r="AC333" s="643"/>
      <c r="AD333" s="625"/>
      <c r="AE333" s="625"/>
      <c r="AF333" s="625"/>
      <c r="AG333" s="613"/>
      <c r="AH333" s="616"/>
      <c r="AI333" s="619"/>
      <c r="AJ333" s="619"/>
      <c r="AK333" s="621"/>
      <c r="AL333" s="619"/>
      <c r="AM333" s="8"/>
    </row>
    <row r="334" spans="1:39" ht="13.5" customHeight="1" thickBot="1" x14ac:dyDescent="0.25">
      <c r="A334" s="628"/>
      <c r="B334" s="657"/>
      <c r="C334" s="385">
        <v>43433</v>
      </c>
      <c r="D334" s="537"/>
      <c r="E334" s="535" t="str">
        <f>IF($H$331&gt;0,SUM(Daten!$D$12*D334),"0")</f>
        <v>0</v>
      </c>
      <c r="F334" s="532" t="s">
        <v>11</v>
      </c>
      <c r="G334" s="700"/>
      <c r="H334" s="683"/>
      <c r="I334" s="683"/>
      <c r="J334" s="96"/>
      <c r="K334" s="131"/>
      <c r="L334" s="127">
        <f>SUM(J334*Daten!$C$16)</f>
        <v>0</v>
      </c>
      <c r="M334" s="96"/>
      <c r="N334" s="127">
        <f>SUM(M334*Daten!$D$12)</f>
        <v>0</v>
      </c>
      <c r="O334" s="130"/>
      <c r="P334" s="137"/>
      <c r="Q334" s="127">
        <f>SUM(O334*Daten!$D$12)</f>
        <v>0</v>
      </c>
      <c r="R334" s="98"/>
      <c r="S334" s="93"/>
      <c r="T334" s="608"/>
      <c r="U334" s="668"/>
      <c r="V334" s="668"/>
      <c r="W334" s="672"/>
      <c r="X334" s="634"/>
      <c r="Y334" s="634"/>
      <c r="Z334" s="631"/>
      <c r="AA334" s="631"/>
      <c r="AB334" s="628"/>
      <c r="AC334" s="643"/>
      <c r="AD334" s="625"/>
      <c r="AE334" s="625"/>
      <c r="AF334" s="625"/>
      <c r="AG334" s="613"/>
      <c r="AH334" s="616"/>
      <c r="AI334" s="619"/>
      <c r="AJ334" s="619"/>
      <c r="AK334" s="621"/>
      <c r="AL334" s="619"/>
      <c r="AM334" s="8"/>
    </row>
    <row r="335" spans="1:39" ht="13.5" customHeight="1" thickBot="1" x14ac:dyDescent="0.25">
      <c r="A335" s="628"/>
      <c r="B335" s="657"/>
      <c r="C335" s="385">
        <v>43434</v>
      </c>
      <c r="D335" s="537"/>
      <c r="E335" s="535" t="str">
        <f>IF($H$331&gt;0,SUM(Daten!$D$12*D335),"0")</f>
        <v>0</v>
      </c>
      <c r="F335" s="532" t="s">
        <v>12</v>
      </c>
      <c r="G335" s="700"/>
      <c r="H335" s="683"/>
      <c r="I335" s="683"/>
      <c r="J335" s="96"/>
      <c r="K335" s="131"/>
      <c r="L335" s="127">
        <f>SUM(J335*Daten!$C$16)</f>
        <v>0</v>
      </c>
      <c r="M335" s="96"/>
      <c r="N335" s="127">
        <f>SUM(M335*Daten!$D$12)</f>
        <v>0</v>
      </c>
      <c r="O335" s="130"/>
      <c r="P335" s="137"/>
      <c r="Q335" s="127">
        <f>SUM(O335*Daten!$D$12)</f>
        <v>0</v>
      </c>
      <c r="R335" s="98"/>
      <c r="S335" s="93"/>
      <c r="T335" s="608"/>
      <c r="U335" s="668"/>
      <c r="V335" s="668"/>
      <c r="W335" s="672"/>
      <c r="X335" s="634"/>
      <c r="Y335" s="634"/>
      <c r="Z335" s="631"/>
      <c r="AA335" s="631"/>
      <c r="AB335" s="628"/>
      <c r="AC335" s="643"/>
      <c r="AD335" s="625"/>
      <c r="AE335" s="625"/>
      <c r="AF335" s="625"/>
      <c r="AG335" s="613"/>
      <c r="AH335" s="616"/>
      <c r="AI335" s="619"/>
      <c r="AJ335" s="619"/>
      <c r="AK335" s="621"/>
      <c r="AL335" s="619"/>
      <c r="AM335" s="8"/>
    </row>
    <row r="336" spans="1:39" ht="13.5" customHeight="1" thickBot="1" x14ac:dyDescent="0.25">
      <c r="A336" s="628"/>
      <c r="B336" s="657"/>
      <c r="C336" s="385">
        <v>43435</v>
      </c>
      <c r="D336" s="537"/>
      <c r="E336" s="535" t="str">
        <f>IF($H$331&gt;0,SUM(Daten!$D$12*D336),"0")</f>
        <v>0</v>
      </c>
      <c r="F336" s="532" t="s">
        <v>13</v>
      </c>
      <c r="G336" s="700"/>
      <c r="H336" s="683"/>
      <c r="I336" s="683"/>
      <c r="J336" s="96"/>
      <c r="K336" s="131"/>
      <c r="L336" s="127">
        <f>SUM(J336*Daten!$C$16)</f>
        <v>0</v>
      </c>
      <c r="M336" s="96"/>
      <c r="N336" s="127">
        <f>SUM(M336*Daten!$D$12)</f>
        <v>0</v>
      </c>
      <c r="O336" s="130"/>
      <c r="P336" s="137"/>
      <c r="Q336" s="127">
        <f>SUM(O336*Daten!$D$12)</f>
        <v>0</v>
      </c>
      <c r="R336" s="98"/>
      <c r="S336" s="93"/>
      <c r="T336" s="608"/>
      <c r="U336" s="668"/>
      <c r="V336" s="668"/>
      <c r="W336" s="672"/>
      <c r="X336" s="634"/>
      <c r="Y336" s="634"/>
      <c r="Z336" s="631"/>
      <c r="AA336" s="631"/>
      <c r="AB336" s="628"/>
      <c r="AC336" s="643"/>
      <c r="AD336" s="625"/>
      <c r="AE336" s="625"/>
      <c r="AF336" s="625"/>
      <c r="AG336" s="613"/>
      <c r="AH336" s="616"/>
      <c r="AI336" s="619"/>
      <c r="AJ336" s="619"/>
      <c r="AK336" s="621"/>
      <c r="AL336" s="619"/>
      <c r="AM336" s="8"/>
    </row>
    <row r="337" spans="1:39" ht="13.5" customHeight="1" thickBot="1" x14ac:dyDescent="0.25">
      <c r="A337" s="629"/>
      <c r="B337" s="658"/>
      <c r="C337" s="575">
        <v>43436</v>
      </c>
      <c r="D337" s="377"/>
      <c r="E337" s="535" t="str">
        <f>IF($H$331&gt;0,SUM(Daten!$D$12*D337),"0")</f>
        <v>0</v>
      </c>
      <c r="F337" s="533" t="s">
        <v>14</v>
      </c>
      <c r="G337" s="701"/>
      <c r="H337" s="684"/>
      <c r="I337" s="684"/>
      <c r="J337" s="99"/>
      <c r="K337" s="133"/>
      <c r="L337" s="127">
        <f>SUM(J337*Daten!$C$16)</f>
        <v>0</v>
      </c>
      <c r="M337" s="99"/>
      <c r="N337" s="127">
        <f>SUM(M337*Daten!$D$12)</f>
        <v>0</v>
      </c>
      <c r="O337" s="132"/>
      <c r="P337" s="138"/>
      <c r="Q337" s="127">
        <f>SUM(O337*Daten!$D$12)</f>
        <v>0</v>
      </c>
      <c r="R337" s="100"/>
      <c r="S337" s="94"/>
      <c r="T337" s="609"/>
      <c r="U337" s="669"/>
      <c r="V337" s="669"/>
      <c r="W337" s="673"/>
      <c r="X337" s="635"/>
      <c r="Y337" s="635"/>
      <c r="Z337" s="632"/>
      <c r="AA337" s="632"/>
      <c r="AB337" s="629"/>
      <c r="AC337" s="644"/>
      <c r="AD337" s="626"/>
      <c r="AE337" s="626"/>
      <c r="AF337" s="626"/>
      <c r="AG337" s="614"/>
      <c r="AH337" s="617"/>
      <c r="AI337" s="620"/>
      <c r="AJ337" s="620"/>
      <c r="AK337" s="622"/>
      <c r="AL337" s="620"/>
      <c r="AM337" s="8"/>
    </row>
    <row r="338" spans="1:39" ht="15" customHeight="1" thickBot="1" x14ac:dyDescent="0.25">
      <c r="A338" s="627" t="s">
        <v>197</v>
      </c>
      <c r="B338" s="656" t="s">
        <v>64</v>
      </c>
      <c r="C338" s="544">
        <v>43437</v>
      </c>
      <c r="D338" s="536"/>
      <c r="E338" s="535" t="str">
        <f>IF($H$338&gt;0,SUM(Daten!$D$12*D338),"0")</f>
        <v>0</v>
      </c>
      <c r="F338" s="534" t="s">
        <v>15</v>
      </c>
      <c r="G338" s="699">
        <v>1</v>
      </c>
      <c r="H338" s="682"/>
      <c r="I338" s="682"/>
      <c r="J338" s="85"/>
      <c r="K338" s="129"/>
      <c r="L338" s="127">
        <f>SUM(J338*Daten!$C$16)</f>
        <v>0</v>
      </c>
      <c r="M338" s="85"/>
      <c r="N338" s="127">
        <f>SUM(M338*Daten!$D$12)</f>
        <v>0</v>
      </c>
      <c r="O338" s="128"/>
      <c r="P338" s="136"/>
      <c r="Q338" s="127">
        <f>SUM(O338*Daten!$D$12)</f>
        <v>0</v>
      </c>
      <c r="R338" s="101"/>
      <c r="S338" s="95"/>
      <c r="T338" s="607">
        <f>SUM(E338:E344)</f>
        <v>0</v>
      </c>
      <c r="U338" s="667">
        <f>SUM(L338:L344)</f>
        <v>0</v>
      </c>
      <c r="V338" s="667">
        <f>SUM(N338:N344)</f>
        <v>0</v>
      </c>
      <c r="W338" s="674">
        <f>SUM(Q338:Q344)</f>
        <v>0</v>
      </c>
      <c r="X338" s="633">
        <f>SUM(R338:R344)</f>
        <v>0</v>
      </c>
      <c r="Y338" s="633">
        <f>SUM(T338+X338+W338+V338+U338+I338-H338)</f>
        <v>0</v>
      </c>
      <c r="Z338" s="630">
        <f>SUM(Y338:Y372)</f>
        <v>0</v>
      </c>
      <c r="AA338" s="630">
        <f>SUM(I338:I372)</f>
        <v>0</v>
      </c>
      <c r="AB338" s="627" t="s">
        <v>197</v>
      </c>
      <c r="AC338" s="642">
        <v>1</v>
      </c>
      <c r="AD338" s="624">
        <f>SUM(AL303+Y338,Y345,Y352,Y359,Y366)</f>
        <v>0</v>
      </c>
      <c r="AE338" s="624">
        <f>SUMIF(AA338,"&gt;0",AD338)</f>
        <v>0</v>
      </c>
      <c r="AF338" s="624">
        <f>SUM(AC338*AE338)</f>
        <v>0</v>
      </c>
      <c r="AG338" s="612">
        <f>SUMIF(AA338,"&gt;0",Daten!$G$5)</f>
        <v>0</v>
      </c>
      <c r="AH338" s="615" t="str">
        <f>IF(AF338&gt;SUM(Daten!$G$5),SUM(Daten!$G$5*1),"0")</f>
        <v>0</v>
      </c>
      <c r="AI338" s="618" t="str">
        <f>IF(AG338&lt;SUM(AF338),SUM(AF338*1),"0")</f>
        <v>0</v>
      </c>
      <c r="AJ338" s="618">
        <f>SUM(AH338-AI338)</f>
        <v>0</v>
      </c>
      <c r="AK338" s="623">
        <v>0</v>
      </c>
      <c r="AL338" s="618">
        <f>SUM(AE338+AJ338+AK338)</f>
        <v>0</v>
      </c>
      <c r="AM338" s="8"/>
    </row>
    <row r="339" spans="1:39" ht="13.5" customHeight="1" thickBot="1" x14ac:dyDescent="0.25">
      <c r="A339" s="628"/>
      <c r="B339" s="657"/>
      <c r="C339" s="385">
        <v>43438</v>
      </c>
      <c r="D339" s="537"/>
      <c r="E339" s="535" t="str">
        <f>IF($H$338&gt;0,SUM(Daten!$D$12*D339),"0")</f>
        <v>0</v>
      </c>
      <c r="F339" s="532" t="s">
        <v>9</v>
      </c>
      <c r="G339" s="700"/>
      <c r="H339" s="683"/>
      <c r="I339" s="683"/>
      <c r="J339" s="96"/>
      <c r="K339" s="131"/>
      <c r="L339" s="127">
        <f>SUM(J339*Daten!$C$16)</f>
        <v>0</v>
      </c>
      <c r="M339" s="96"/>
      <c r="N339" s="127">
        <f>SUM(M339*Daten!$D$12)</f>
        <v>0</v>
      </c>
      <c r="O339" s="130"/>
      <c r="P339" s="137"/>
      <c r="Q339" s="127">
        <f>SUM(O339*Daten!$D$12)</f>
        <v>0</v>
      </c>
      <c r="R339" s="98"/>
      <c r="S339" s="93"/>
      <c r="T339" s="608"/>
      <c r="U339" s="668"/>
      <c r="V339" s="668"/>
      <c r="W339" s="672"/>
      <c r="X339" s="634"/>
      <c r="Y339" s="634"/>
      <c r="Z339" s="631"/>
      <c r="AA339" s="631"/>
      <c r="AB339" s="628"/>
      <c r="AC339" s="643"/>
      <c r="AD339" s="625"/>
      <c r="AE339" s="625"/>
      <c r="AF339" s="625"/>
      <c r="AG339" s="613"/>
      <c r="AH339" s="616"/>
      <c r="AI339" s="619"/>
      <c r="AJ339" s="619"/>
      <c r="AK339" s="621"/>
      <c r="AL339" s="619"/>
      <c r="AM339" s="8"/>
    </row>
    <row r="340" spans="1:39" ht="13.5" customHeight="1" thickBot="1" x14ac:dyDescent="0.25">
      <c r="A340" s="628"/>
      <c r="B340" s="657"/>
      <c r="C340" s="385">
        <v>43439</v>
      </c>
      <c r="D340" s="537"/>
      <c r="E340" s="535" t="str">
        <f>IF($H$338&gt;0,SUM(Daten!$D$12*D340),"0")</f>
        <v>0</v>
      </c>
      <c r="F340" s="532" t="s">
        <v>10</v>
      </c>
      <c r="G340" s="700"/>
      <c r="H340" s="683"/>
      <c r="I340" s="683"/>
      <c r="J340" s="96"/>
      <c r="K340" s="131"/>
      <c r="L340" s="127">
        <f>SUM(J340*Daten!$C$16)</f>
        <v>0</v>
      </c>
      <c r="M340" s="96"/>
      <c r="N340" s="127">
        <f>SUM(M340*Daten!$D$12)</f>
        <v>0</v>
      </c>
      <c r="O340" s="130"/>
      <c r="P340" s="137"/>
      <c r="Q340" s="127">
        <f>SUM(O340*Daten!$D$12)</f>
        <v>0</v>
      </c>
      <c r="R340" s="98"/>
      <c r="S340" s="93"/>
      <c r="T340" s="608"/>
      <c r="U340" s="668"/>
      <c r="V340" s="668"/>
      <c r="W340" s="672"/>
      <c r="X340" s="634"/>
      <c r="Y340" s="634"/>
      <c r="Z340" s="631"/>
      <c r="AA340" s="631"/>
      <c r="AB340" s="628"/>
      <c r="AC340" s="643"/>
      <c r="AD340" s="625"/>
      <c r="AE340" s="625"/>
      <c r="AF340" s="625"/>
      <c r="AG340" s="613"/>
      <c r="AH340" s="616"/>
      <c r="AI340" s="619"/>
      <c r="AJ340" s="619"/>
      <c r="AK340" s="621"/>
      <c r="AL340" s="619"/>
      <c r="AM340" s="8"/>
    </row>
    <row r="341" spans="1:39" ht="13.5" customHeight="1" thickBot="1" x14ac:dyDescent="0.25">
      <c r="A341" s="628"/>
      <c r="B341" s="657"/>
      <c r="C341" s="385">
        <v>43440</v>
      </c>
      <c r="D341" s="537"/>
      <c r="E341" s="535" t="str">
        <f>IF($H$338&gt;0,SUM(Daten!$D$12*D341),"0")</f>
        <v>0</v>
      </c>
      <c r="F341" s="532" t="s">
        <v>11</v>
      </c>
      <c r="G341" s="700"/>
      <c r="H341" s="683"/>
      <c r="I341" s="683"/>
      <c r="J341" s="96"/>
      <c r="K341" s="131"/>
      <c r="L341" s="127">
        <f>SUM(J341*Daten!$C$16)</f>
        <v>0</v>
      </c>
      <c r="M341" s="96"/>
      <c r="N341" s="127">
        <f>SUM(M341*Daten!$D$12)</f>
        <v>0</v>
      </c>
      <c r="O341" s="130"/>
      <c r="P341" s="137"/>
      <c r="Q341" s="127">
        <f>SUM(O341*Daten!$D$12)</f>
        <v>0</v>
      </c>
      <c r="R341" s="98"/>
      <c r="S341" s="93"/>
      <c r="T341" s="608"/>
      <c r="U341" s="668"/>
      <c r="V341" s="668"/>
      <c r="W341" s="672"/>
      <c r="X341" s="634"/>
      <c r="Y341" s="634"/>
      <c r="Z341" s="631"/>
      <c r="AA341" s="631"/>
      <c r="AB341" s="628"/>
      <c r="AC341" s="643"/>
      <c r="AD341" s="625"/>
      <c r="AE341" s="625"/>
      <c r="AF341" s="625"/>
      <c r="AG341" s="613"/>
      <c r="AH341" s="616"/>
      <c r="AI341" s="619"/>
      <c r="AJ341" s="619"/>
      <c r="AK341" s="621"/>
      <c r="AL341" s="619"/>
      <c r="AM341" s="8"/>
    </row>
    <row r="342" spans="1:39" ht="13.5" customHeight="1" thickBot="1" x14ac:dyDescent="0.25">
      <c r="A342" s="628"/>
      <c r="B342" s="657"/>
      <c r="C342" s="385">
        <v>43441</v>
      </c>
      <c r="D342" s="537"/>
      <c r="E342" s="535" t="str">
        <f>IF($H$338&gt;0,SUM(Daten!$D$12*D342),"0")</f>
        <v>0</v>
      </c>
      <c r="F342" s="532" t="s">
        <v>12</v>
      </c>
      <c r="G342" s="700"/>
      <c r="H342" s="683"/>
      <c r="I342" s="683"/>
      <c r="J342" s="96"/>
      <c r="K342" s="131"/>
      <c r="L342" s="127">
        <f>SUM(J342*Daten!$C$16)</f>
        <v>0</v>
      </c>
      <c r="M342" s="96"/>
      <c r="N342" s="127">
        <f>SUM(M342*Daten!$D$12)</f>
        <v>0</v>
      </c>
      <c r="O342" s="130"/>
      <c r="P342" s="137"/>
      <c r="Q342" s="127">
        <f>SUM(O342*Daten!$D$12)</f>
        <v>0</v>
      </c>
      <c r="R342" s="98"/>
      <c r="S342" s="93"/>
      <c r="T342" s="608"/>
      <c r="U342" s="668"/>
      <c r="V342" s="668"/>
      <c r="W342" s="672"/>
      <c r="X342" s="634"/>
      <c r="Y342" s="634"/>
      <c r="Z342" s="631"/>
      <c r="AA342" s="631"/>
      <c r="AB342" s="628"/>
      <c r="AC342" s="643"/>
      <c r="AD342" s="625"/>
      <c r="AE342" s="625"/>
      <c r="AF342" s="625"/>
      <c r="AG342" s="613"/>
      <c r="AH342" s="616"/>
      <c r="AI342" s="619"/>
      <c r="AJ342" s="619"/>
      <c r="AK342" s="621"/>
      <c r="AL342" s="619"/>
      <c r="AM342" s="8"/>
    </row>
    <row r="343" spans="1:39" ht="13.5" customHeight="1" thickBot="1" x14ac:dyDescent="0.25">
      <c r="A343" s="628"/>
      <c r="B343" s="657"/>
      <c r="C343" s="385">
        <v>43442</v>
      </c>
      <c r="D343" s="537"/>
      <c r="E343" s="535" t="str">
        <f>IF($H$338&gt;0,SUM(Daten!$D$12*D343),"0")</f>
        <v>0</v>
      </c>
      <c r="F343" s="532" t="s">
        <v>13</v>
      </c>
      <c r="G343" s="700"/>
      <c r="H343" s="683"/>
      <c r="I343" s="683"/>
      <c r="J343" s="96"/>
      <c r="K343" s="131"/>
      <c r="L343" s="127">
        <f>SUM(J343*Daten!$C$16)</f>
        <v>0</v>
      </c>
      <c r="M343" s="96"/>
      <c r="N343" s="127">
        <f>SUM(M343*Daten!$D$12)</f>
        <v>0</v>
      </c>
      <c r="O343" s="130"/>
      <c r="P343" s="137"/>
      <c r="Q343" s="127">
        <f>SUM(O343*Daten!$D$12)</f>
        <v>0</v>
      </c>
      <c r="R343" s="98"/>
      <c r="S343" s="93"/>
      <c r="T343" s="608"/>
      <c r="U343" s="668"/>
      <c r="V343" s="668"/>
      <c r="W343" s="672"/>
      <c r="X343" s="634"/>
      <c r="Y343" s="634"/>
      <c r="Z343" s="631"/>
      <c r="AA343" s="631"/>
      <c r="AB343" s="628"/>
      <c r="AC343" s="643"/>
      <c r="AD343" s="625"/>
      <c r="AE343" s="625"/>
      <c r="AF343" s="625"/>
      <c r="AG343" s="613"/>
      <c r="AH343" s="616"/>
      <c r="AI343" s="619"/>
      <c r="AJ343" s="619"/>
      <c r="AK343" s="621"/>
      <c r="AL343" s="619"/>
      <c r="AM343" s="8"/>
    </row>
    <row r="344" spans="1:39" ht="13.5" customHeight="1" thickBot="1" x14ac:dyDescent="0.25">
      <c r="A344" s="628"/>
      <c r="B344" s="658"/>
      <c r="C344" s="575">
        <v>43443</v>
      </c>
      <c r="D344" s="377"/>
      <c r="E344" s="551" t="str">
        <f>IF($H$338&gt;0,SUM(Daten!$D$12*D344),"0")</f>
        <v>0</v>
      </c>
      <c r="F344" s="533" t="s">
        <v>14</v>
      </c>
      <c r="G344" s="701"/>
      <c r="H344" s="684"/>
      <c r="I344" s="684"/>
      <c r="J344" s="99"/>
      <c r="K344" s="133"/>
      <c r="L344" s="127">
        <f>SUM(J344*Daten!$C$16)</f>
        <v>0</v>
      </c>
      <c r="M344" s="99"/>
      <c r="N344" s="127">
        <f>SUM(M344*Daten!$D$12)</f>
        <v>0</v>
      </c>
      <c r="O344" s="132"/>
      <c r="P344" s="138"/>
      <c r="Q344" s="127">
        <f>SUM(O344*Daten!$D$12)</f>
        <v>0</v>
      </c>
      <c r="R344" s="100"/>
      <c r="S344" s="94"/>
      <c r="T344" s="609"/>
      <c r="U344" s="669"/>
      <c r="V344" s="669"/>
      <c r="W344" s="673"/>
      <c r="X344" s="635"/>
      <c r="Y344" s="635"/>
      <c r="Z344" s="631"/>
      <c r="AA344" s="631"/>
      <c r="AB344" s="628"/>
      <c r="AC344" s="643"/>
      <c r="AD344" s="625"/>
      <c r="AE344" s="625"/>
      <c r="AF344" s="625"/>
      <c r="AG344" s="613"/>
      <c r="AH344" s="616"/>
      <c r="AI344" s="619"/>
      <c r="AJ344" s="619"/>
      <c r="AK344" s="621"/>
      <c r="AL344" s="619"/>
      <c r="AM344" s="8"/>
    </row>
    <row r="345" spans="1:39" ht="15" customHeight="1" thickBot="1" x14ac:dyDescent="0.25">
      <c r="A345" s="628"/>
      <c r="B345" s="656" t="s">
        <v>65</v>
      </c>
      <c r="C345" s="544">
        <v>43444</v>
      </c>
      <c r="D345" s="536"/>
      <c r="E345" s="550" t="str">
        <f>IF($H$345&gt;0,SUM(Daten!$D$12*D345),"0")</f>
        <v>0</v>
      </c>
      <c r="F345" s="534" t="s">
        <v>15</v>
      </c>
      <c r="G345" s="699">
        <v>1</v>
      </c>
      <c r="H345" s="682"/>
      <c r="I345" s="682"/>
      <c r="J345" s="85"/>
      <c r="K345" s="129"/>
      <c r="L345" s="127">
        <f>SUM(J345*Daten!$C$16)</f>
        <v>0</v>
      </c>
      <c r="M345" s="85"/>
      <c r="N345" s="127">
        <f>SUM(M345*Daten!$D$12)</f>
        <v>0</v>
      </c>
      <c r="O345" s="128"/>
      <c r="P345" s="136"/>
      <c r="Q345" s="127">
        <f>SUM(O345*Daten!$D$12)</f>
        <v>0</v>
      </c>
      <c r="R345" s="101"/>
      <c r="S345" s="95"/>
      <c r="T345" s="607">
        <f>SUM(E345:E351)</f>
        <v>0</v>
      </c>
      <c r="U345" s="667">
        <f>SUM(L345:L351)</f>
        <v>0</v>
      </c>
      <c r="V345" s="667">
        <f>SUM(N345:N351)</f>
        <v>0</v>
      </c>
      <c r="W345" s="674">
        <f>SUM(Q345:Q351)</f>
        <v>0</v>
      </c>
      <c r="X345" s="633">
        <f>SUM(R345:R351)</f>
        <v>0</v>
      </c>
      <c r="Y345" s="633">
        <f>SUM(T345+X345+W345+V345+U345+I345-H345)</f>
        <v>0</v>
      </c>
      <c r="Z345" s="631"/>
      <c r="AA345" s="631"/>
      <c r="AB345" s="628"/>
      <c r="AC345" s="643"/>
      <c r="AD345" s="625"/>
      <c r="AE345" s="625"/>
      <c r="AF345" s="625"/>
      <c r="AG345" s="613"/>
      <c r="AH345" s="616"/>
      <c r="AI345" s="619"/>
      <c r="AJ345" s="619"/>
      <c r="AK345" s="621"/>
      <c r="AL345" s="619"/>
      <c r="AM345" s="8"/>
    </row>
    <row r="346" spans="1:39" ht="13.5" customHeight="1" thickBot="1" x14ac:dyDescent="0.25">
      <c r="A346" s="628"/>
      <c r="B346" s="657"/>
      <c r="C346" s="385">
        <v>43445</v>
      </c>
      <c r="D346" s="537"/>
      <c r="E346" s="535" t="str">
        <f>IF($H$345&gt;0,SUM(Daten!$D$12*D346),"0")</f>
        <v>0</v>
      </c>
      <c r="F346" s="532" t="s">
        <v>9</v>
      </c>
      <c r="G346" s="700"/>
      <c r="H346" s="683"/>
      <c r="I346" s="683"/>
      <c r="J346" s="96"/>
      <c r="K346" s="131"/>
      <c r="L346" s="127">
        <f>SUM(J346*Daten!$C$16)</f>
        <v>0</v>
      </c>
      <c r="M346" s="96"/>
      <c r="N346" s="127">
        <f>SUM(M346*Daten!$D$12)</f>
        <v>0</v>
      </c>
      <c r="O346" s="130"/>
      <c r="P346" s="137"/>
      <c r="Q346" s="127">
        <f>SUM(O346*Daten!$D$12)</f>
        <v>0</v>
      </c>
      <c r="R346" s="98"/>
      <c r="S346" s="93"/>
      <c r="T346" s="608"/>
      <c r="U346" s="668"/>
      <c r="V346" s="668"/>
      <c r="W346" s="672"/>
      <c r="X346" s="634"/>
      <c r="Y346" s="634"/>
      <c r="Z346" s="631"/>
      <c r="AA346" s="631"/>
      <c r="AB346" s="628"/>
      <c r="AC346" s="643"/>
      <c r="AD346" s="625"/>
      <c r="AE346" s="625"/>
      <c r="AF346" s="625"/>
      <c r="AG346" s="613"/>
      <c r="AH346" s="616"/>
      <c r="AI346" s="619"/>
      <c r="AJ346" s="619"/>
      <c r="AK346" s="621"/>
      <c r="AL346" s="619"/>
      <c r="AM346" s="8"/>
    </row>
    <row r="347" spans="1:39" ht="13.5" customHeight="1" thickBot="1" x14ac:dyDescent="0.25">
      <c r="A347" s="628"/>
      <c r="B347" s="657"/>
      <c r="C347" s="385">
        <v>43446</v>
      </c>
      <c r="D347" s="537"/>
      <c r="E347" s="535" t="str">
        <f>IF($H$345&gt;0,SUM(Daten!$D$12*D347),"0")</f>
        <v>0</v>
      </c>
      <c r="F347" s="532" t="s">
        <v>10</v>
      </c>
      <c r="G347" s="700"/>
      <c r="H347" s="683"/>
      <c r="I347" s="683"/>
      <c r="J347" s="96"/>
      <c r="K347" s="131"/>
      <c r="L347" s="127">
        <f>SUM(J347*Daten!$C$16)</f>
        <v>0</v>
      </c>
      <c r="M347" s="96"/>
      <c r="N347" s="127">
        <f>SUM(M347*Daten!$D$12)</f>
        <v>0</v>
      </c>
      <c r="O347" s="130"/>
      <c r="P347" s="137"/>
      <c r="Q347" s="127">
        <f>SUM(O347*Daten!$D$12)</f>
        <v>0</v>
      </c>
      <c r="R347" s="98"/>
      <c r="S347" s="93"/>
      <c r="T347" s="608"/>
      <c r="U347" s="668"/>
      <c r="V347" s="668"/>
      <c r="W347" s="672"/>
      <c r="X347" s="634"/>
      <c r="Y347" s="634"/>
      <c r="Z347" s="631"/>
      <c r="AA347" s="631"/>
      <c r="AB347" s="628"/>
      <c r="AC347" s="643"/>
      <c r="AD347" s="625"/>
      <c r="AE347" s="625"/>
      <c r="AF347" s="625"/>
      <c r="AG347" s="613"/>
      <c r="AH347" s="616"/>
      <c r="AI347" s="619"/>
      <c r="AJ347" s="619"/>
      <c r="AK347" s="621"/>
      <c r="AL347" s="619"/>
      <c r="AM347" s="8"/>
    </row>
    <row r="348" spans="1:39" ht="13.5" customHeight="1" thickBot="1" x14ac:dyDescent="0.25">
      <c r="A348" s="628"/>
      <c r="B348" s="657"/>
      <c r="C348" s="385">
        <v>43447</v>
      </c>
      <c r="D348" s="537"/>
      <c r="E348" s="535" t="str">
        <f>IF($H$345&gt;0,SUM(Daten!$D$12*D348),"0")</f>
        <v>0</v>
      </c>
      <c r="F348" s="532" t="s">
        <v>11</v>
      </c>
      <c r="G348" s="700"/>
      <c r="H348" s="683"/>
      <c r="I348" s="683"/>
      <c r="J348" s="96"/>
      <c r="K348" s="131"/>
      <c r="L348" s="127">
        <f>SUM(J348*Daten!$C$16)</f>
        <v>0</v>
      </c>
      <c r="M348" s="96"/>
      <c r="N348" s="127">
        <f>SUM(M348*Daten!$D$12)</f>
        <v>0</v>
      </c>
      <c r="O348" s="130"/>
      <c r="P348" s="137"/>
      <c r="Q348" s="127">
        <f>SUM(O348*Daten!$D$12)</f>
        <v>0</v>
      </c>
      <c r="R348" s="98"/>
      <c r="S348" s="93"/>
      <c r="T348" s="608"/>
      <c r="U348" s="668"/>
      <c r="V348" s="668"/>
      <c r="W348" s="672"/>
      <c r="X348" s="634"/>
      <c r="Y348" s="634"/>
      <c r="Z348" s="631"/>
      <c r="AA348" s="631"/>
      <c r="AB348" s="628"/>
      <c r="AC348" s="643"/>
      <c r="AD348" s="625"/>
      <c r="AE348" s="625"/>
      <c r="AF348" s="625"/>
      <c r="AG348" s="613"/>
      <c r="AH348" s="616"/>
      <c r="AI348" s="619"/>
      <c r="AJ348" s="619"/>
      <c r="AK348" s="621"/>
      <c r="AL348" s="619"/>
      <c r="AM348" s="8"/>
    </row>
    <row r="349" spans="1:39" ht="13.5" customHeight="1" thickBot="1" x14ac:dyDescent="0.25">
      <c r="A349" s="628"/>
      <c r="B349" s="657"/>
      <c r="C349" s="385">
        <v>43448</v>
      </c>
      <c r="D349" s="537"/>
      <c r="E349" s="535" t="str">
        <f>IF($H$345&gt;0,SUM(Daten!$D$12*D349),"0")</f>
        <v>0</v>
      </c>
      <c r="F349" s="532" t="s">
        <v>12</v>
      </c>
      <c r="G349" s="700"/>
      <c r="H349" s="683"/>
      <c r="I349" s="683"/>
      <c r="J349" s="96"/>
      <c r="K349" s="131"/>
      <c r="L349" s="127">
        <f>SUM(J349*Daten!$C$16)</f>
        <v>0</v>
      </c>
      <c r="M349" s="96"/>
      <c r="N349" s="127">
        <f>SUM(M349*Daten!$D$12)</f>
        <v>0</v>
      </c>
      <c r="O349" s="130"/>
      <c r="P349" s="137"/>
      <c r="Q349" s="127">
        <f>SUM(O349*Daten!$D$12)</f>
        <v>0</v>
      </c>
      <c r="R349" s="98"/>
      <c r="S349" s="93"/>
      <c r="T349" s="608"/>
      <c r="U349" s="668"/>
      <c r="V349" s="668"/>
      <c r="W349" s="672"/>
      <c r="X349" s="634"/>
      <c r="Y349" s="634"/>
      <c r="Z349" s="631"/>
      <c r="AA349" s="631"/>
      <c r="AB349" s="628"/>
      <c r="AC349" s="643"/>
      <c r="AD349" s="625"/>
      <c r="AE349" s="625"/>
      <c r="AF349" s="625"/>
      <c r="AG349" s="613"/>
      <c r="AH349" s="616"/>
      <c r="AI349" s="619"/>
      <c r="AJ349" s="619"/>
      <c r="AK349" s="621"/>
      <c r="AL349" s="619"/>
      <c r="AM349" s="8"/>
    </row>
    <row r="350" spans="1:39" ht="13.5" customHeight="1" thickBot="1" x14ac:dyDescent="0.25">
      <c r="A350" s="628"/>
      <c r="B350" s="657"/>
      <c r="C350" s="385">
        <v>43449</v>
      </c>
      <c r="D350" s="537"/>
      <c r="E350" s="535" t="str">
        <f>IF($H$345&gt;0,SUM(Daten!$D$12*D350),"0")</f>
        <v>0</v>
      </c>
      <c r="F350" s="532" t="s">
        <v>13</v>
      </c>
      <c r="G350" s="700"/>
      <c r="H350" s="683"/>
      <c r="I350" s="683"/>
      <c r="J350" s="96"/>
      <c r="K350" s="131"/>
      <c r="L350" s="127">
        <f>SUM(J350*Daten!$C$16)</f>
        <v>0</v>
      </c>
      <c r="M350" s="96"/>
      <c r="N350" s="127">
        <f>SUM(M350*Daten!$D$12)</f>
        <v>0</v>
      </c>
      <c r="O350" s="130"/>
      <c r="P350" s="137"/>
      <c r="Q350" s="127">
        <f>SUM(O350*Daten!$D$12)</f>
        <v>0</v>
      </c>
      <c r="R350" s="98"/>
      <c r="S350" s="93"/>
      <c r="T350" s="608"/>
      <c r="U350" s="668"/>
      <c r="V350" s="668"/>
      <c r="W350" s="672"/>
      <c r="X350" s="634"/>
      <c r="Y350" s="634"/>
      <c r="Z350" s="631"/>
      <c r="AA350" s="631"/>
      <c r="AB350" s="628"/>
      <c r="AC350" s="643"/>
      <c r="AD350" s="625"/>
      <c r="AE350" s="625"/>
      <c r="AF350" s="625"/>
      <c r="AG350" s="613"/>
      <c r="AH350" s="616"/>
      <c r="AI350" s="619"/>
      <c r="AJ350" s="619"/>
      <c r="AK350" s="621"/>
      <c r="AL350" s="619"/>
      <c r="AM350" s="8"/>
    </row>
    <row r="351" spans="1:39" ht="13.5" customHeight="1" thickBot="1" x14ac:dyDescent="0.25">
      <c r="A351" s="628"/>
      <c r="B351" s="658"/>
      <c r="C351" s="575">
        <v>43450</v>
      </c>
      <c r="D351" s="377"/>
      <c r="E351" s="535" t="str">
        <f>IF($H$345&gt;0,SUM(Daten!$D$12*D351),"0")</f>
        <v>0</v>
      </c>
      <c r="F351" s="533" t="s">
        <v>14</v>
      </c>
      <c r="G351" s="701"/>
      <c r="H351" s="684"/>
      <c r="I351" s="684"/>
      <c r="J351" s="99"/>
      <c r="K351" s="133"/>
      <c r="L351" s="127">
        <f>SUM(J351*Daten!$C$16)</f>
        <v>0</v>
      </c>
      <c r="M351" s="99"/>
      <c r="N351" s="127">
        <f>SUM(M351*Daten!$D$12)</f>
        <v>0</v>
      </c>
      <c r="O351" s="132"/>
      <c r="P351" s="138"/>
      <c r="Q351" s="127">
        <f>SUM(O351*Daten!$D$12)</f>
        <v>0</v>
      </c>
      <c r="R351" s="100"/>
      <c r="S351" s="94"/>
      <c r="T351" s="609"/>
      <c r="U351" s="669"/>
      <c r="V351" s="669"/>
      <c r="W351" s="673"/>
      <c r="X351" s="635"/>
      <c r="Y351" s="635"/>
      <c r="Z351" s="631"/>
      <c r="AA351" s="631"/>
      <c r="AB351" s="628"/>
      <c r="AC351" s="643"/>
      <c r="AD351" s="625"/>
      <c r="AE351" s="625"/>
      <c r="AF351" s="625"/>
      <c r="AG351" s="613"/>
      <c r="AH351" s="616"/>
      <c r="AI351" s="619"/>
      <c r="AJ351" s="619"/>
      <c r="AK351" s="621"/>
      <c r="AL351" s="619"/>
      <c r="AM351" s="8"/>
    </row>
    <row r="352" spans="1:39" ht="15" customHeight="1" thickBot="1" x14ac:dyDescent="0.25">
      <c r="A352" s="628"/>
      <c r="B352" s="656" t="s">
        <v>66</v>
      </c>
      <c r="C352" s="544">
        <v>43451</v>
      </c>
      <c r="D352" s="536"/>
      <c r="E352" s="535" t="str">
        <f>IF($H$352&gt;0,SUM(Daten!$D$12*D352),"0")</f>
        <v>0</v>
      </c>
      <c r="F352" s="534" t="s">
        <v>15</v>
      </c>
      <c r="G352" s="699">
        <v>1</v>
      </c>
      <c r="H352" s="682"/>
      <c r="I352" s="682"/>
      <c r="J352" s="85"/>
      <c r="K352" s="129"/>
      <c r="L352" s="127">
        <f>SUM(J352*Daten!$C$16)</f>
        <v>0</v>
      </c>
      <c r="M352" s="85"/>
      <c r="N352" s="127">
        <f>SUM(M352*Daten!$D$12)</f>
        <v>0</v>
      </c>
      <c r="O352" s="128"/>
      <c r="P352" s="136"/>
      <c r="Q352" s="127">
        <f>SUM(O352*Daten!$D$12)</f>
        <v>0</v>
      </c>
      <c r="R352" s="101"/>
      <c r="S352" s="95"/>
      <c r="T352" s="607">
        <f>SUM(E352:E358)</f>
        <v>0</v>
      </c>
      <c r="U352" s="667">
        <f>SUM(L352:L358)</f>
        <v>0</v>
      </c>
      <c r="V352" s="667">
        <f>SUM(N352:N358)</f>
        <v>0</v>
      </c>
      <c r="W352" s="674">
        <f>SUM(Q352:Q358)</f>
        <v>0</v>
      </c>
      <c r="X352" s="633">
        <f>SUM(R352:R358)</f>
        <v>0</v>
      </c>
      <c r="Y352" s="633">
        <f>SUM(T352+X352+W352+V352+U352+I352-H352)</f>
        <v>0</v>
      </c>
      <c r="Z352" s="631"/>
      <c r="AA352" s="631"/>
      <c r="AB352" s="628"/>
      <c r="AC352" s="643"/>
      <c r="AD352" s="625"/>
      <c r="AE352" s="625"/>
      <c r="AF352" s="625"/>
      <c r="AG352" s="613"/>
      <c r="AH352" s="616"/>
      <c r="AI352" s="619"/>
      <c r="AJ352" s="619"/>
      <c r="AK352" s="621"/>
      <c r="AL352" s="619"/>
      <c r="AM352" s="8"/>
    </row>
    <row r="353" spans="1:39" ht="13.5" customHeight="1" thickBot="1" x14ac:dyDescent="0.25">
      <c r="A353" s="628"/>
      <c r="B353" s="657"/>
      <c r="C353" s="385">
        <v>43452</v>
      </c>
      <c r="D353" s="537"/>
      <c r="E353" s="535" t="str">
        <f>IF($H$352&gt;0,SUM(Daten!$D$12*D353),"0")</f>
        <v>0</v>
      </c>
      <c r="F353" s="532" t="s">
        <v>9</v>
      </c>
      <c r="G353" s="700"/>
      <c r="H353" s="683"/>
      <c r="I353" s="683"/>
      <c r="J353" s="96"/>
      <c r="K353" s="131"/>
      <c r="L353" s="127">
        <f>SUM(J353*Daten!$C$16)</f>
        <v>0</v>
      </c>
      <c r="M353" s="96"/>
      <c r="N353" s="127">
        <f>SUM(M353*Daten!$D$12)</f>
        <v>0</v>
      </c>
      <c r="O353" s="130"/>
      <c r="P353" s="137"/>
      <c r="Q353" s="127">
        <f>SUM(O353*Daten!$D$12)</f>
        <v>0</v>
      </c>
      <c r="R353" s="98"/>
      <c r="S353" s="93"/>
      <c r="T353" s="608"/>
      <c r="U353" s="668"/>
      <c r="V353" s="668"/>
      <c r="W353" s="672"/>
      <c r="X353" s="634"/>
      <c r="Y353" s="634"/>
      <c r="Z353" s="631"/>
      <c r="AA353" s="631"/>
      <c r="AB353" s="628"/>
      <c r="AC353" s="643"/>
      <c r="AD353" s="625"/>
      <c r="AE353" s="625"/>
      <c r="AF353" s="625"/>
      <c r="AG353" s="613"/>
      <c r="AH353" s="616"/>
      <c r="AI353" s="619"/>
      <c r="AJ353" s="619"/>
      <c r="AK353" s="621"/>
      <c r="AL353" s="619"/>
      <c r="AM353" s="8"/>
    </row>
    <row r="354" spans="1:39" ht="13.5" customHeight="1" thickBot="1" x14ac:dyDescent="0.25">
      <c r="A354" s="628"/>
      <c r="B354" s="657"/>
      <c r="C354" s="385">
        <v>43453</v>
      </c>
      <c r="D354" s="538"/>
      <c r="E354" s="535" t="str">
        <f>IF($H$352&gt;0,SUM(Daten!$D$12*D354),"0")</f>
        <v>0</v>
      </c>
      <c r="F354" s="532" t="s">
        <v>10</v>
      </c>
      <c r="G354" s="700"/>
      <c r="H354" s="683"/>
      <c r="I354" s="683"/>
      <c r="J354" s="96"/>
      <c r="K354" s="131"/>
      <c r="L354" s="127">
        <f>SUM(J354*Daten!$C$16)</f>
        <v>0</v>
      </c>
      <c r="M354" s="96"/>
      <c r="N354" s="127">
        <f>SUM(M354*Daten!$D$12)</f>
        <v>0</v>
      </c>
      <c r="O354" s="130"/>
      <c r="P354" s="137"/>
      <c r="Q354" s="127">
        <f>SUM(O354*Daten!$D$12)</f>
        <v>0</v>
      </c>
      <c r="R354" s="98"/>
      <c r="S354" s="93"/>
      <c r="T354" s="608"/>
      <c r="U354" s="668"/>
      <c r="V354" s="668"/>
      <c r="W354" s="672"/>
      <c r="X354" s="634"/>
      <c r="Y354" s="634"/>
      <c r="Z354" s="631"/>
      <c r="AA354" s="631"/>
      <c r="AB354" s="628"/>
      <c r="AC354" s="643"/>
      <c r="AD354" s="625"/>
      <c r="AE354" s="625"/>
      <c r="AF354" s="625"/>
      <c r="AG354" s="613"/>
      <c r="AH354" s="616"/>
      <c r="AI354" s="619"/>
      <c r="AJ354" s="619"/>
      <c r="AK354" s="621"/>
      <c r="AL354" s="619"/>
      <c r="AM354" s="8"/>
    </row>
    <row r="355" spans="1:39" ht="13.5" customHeight="1" thickBot="1" x14ac:dyDescent="0.25">
      <c r="A355" s="628"/>
      <c r="B355" s="657"/>
      <c r="C355" s="385">
        <v>43454</v>
      </c>
      <c r="D355" s="538"/>
      <c r="E355" s="535" t="str">
        <f>IF($H$352&gt;0,SUM(Daten!$D$12*D355),"0")</f>
        <v>0</v>
      </c>
      <c r="F355" s="532" t="s">
        <v>11</v>
      </c>
      <c r="G355" s="700"/>
      <c r="H355" s="683"/>
      <c r="I355" s="683"/>
      <c r="J355" s="96"/>
      <c r="K355" s="131"/>
      <c r="L355" s="127">
        <f>SUM(J355*Daten!$C$16)</f>
        <v>0</v>
      </c>
      <c r="M355" s="96"/>
      <c r="N355" s="127">
        <f>SUM(M355*Daten!$D$12)</f>
        <v>0</v>
      </c>
      <c r="O355" s="130"/>
      <c r="P355" s="137"/>
      <c r="Q355" s="127">
        <f>SUM(O355*Daten!$D$12)</f>
        <v>0</v>
      </c>
      <c r="R355" s="98"/>
      <c r="S355" s="93"/>
      <c r="T355" s="608"/>
      <c r="U355" s="668"/>
      <c r="V355" s="668"/>
      <c r="W355" s="672"/>
      <c r="X355" s="634"/>
      <c r="Y355" s="634"/>
      <c r="Z355" s="631"/>
      <c r="AA355" s="631"/>
      <c r="AB355" s="628"/>
      <c r="AC355" s="643"/>
      <c r="AD355" s="625"/>
      <c r="AE355" s="625"/>
      <c r="AF355" s="625"/>
      <c r="AG355" s="613"/>
      <c r="AH355" s="616"/>
      <c r="AI355" s="619"/>
      <c r="AJ355" s="619"/>
      <c r="AK355" s="621"/>
      <c r="AL355" s="619"/>
      <c r="AM355" s="8"/>
    </row>
    <row r="356" spans="1:39" ht="13.5" customHeight="1" thickBot="1" x14ac:dyDescent="0.25">
      <c r="A356" s="628"/>
      <c r="B356" s="657"/>
      <c r="C356" s="385">
        <v>43455</v>
      </c>
      <c r="D356" s="538"/>
      <c r="E356" s="535" t="str">
        <f>IF($H$352&gt;0,SUM(Daten!$D$12*D356),"0")</f>
        <v>0</v>
      </c>
      <c r="F356" s="532" t="s">
        <v>12</v>
      </c>
      <c r="G356" s="700"/>
      <c r="H356" s="683"/>
      <c r="I356" s="683"/>
      <c r="J356" s="96"/>
      <c r="K356" s="131"/>
      <c r="L356" s="127">
        <f>SUM(J356*Daten!$C$16)</f>
        <v>0</v>
      </c>
      <c r="M356" s="96"/>
      <c r="N356" s="127">
        <f>SUM(M356*Daten!$D$12)</f>
        <v>0</v>
      </c>
      <c r="O356" s="130"/>
      <c r="P356" s="137"/>
      <c r="Q356" s="127">
        <f>SUM(O356*Daten!$D$12)</f>
        <v>0</v>
      </c>
      <c r="R356" s="98"/>
      <c r="S356" s="93"/>
      <c r="T356" s="608"/>
      <c r="U356" s="668"/>
      <c r="V356" s="668"/>
      <c r="W356" s="672"/>
      <c r="X356" s="634"/>
      <c r="Y356" s="634"/>
      <c r="Z356" s="631"/>
      <c r="AA356" s="631"/>
      <c r="AB356" s="628"/>
      <c r="AC356" s="643"/>
      <c r="AD356" s="625"/>
      <c r="AE356" s="625"/>
      <c r="AF356" s="625"/>
      <c r="AG356" s="613"/>
      <c r="AH356" s="616"/>
      <c r="AI356" s="619"/>
      <c r="AJ356" s="619"/>
      <c r="AK356" s="621"/>
      <c r="AL356" s="619"/>
      <c r="AM356" s="8"/>
    </row>
    <row r="357" spans="1:39" ht="13.5" customHeight="1" thickBot="1" x14ac:dyDescent="0.25">
      <c r="A357" s="628"/>
      <c r="B357" s="657"/>
      <c r="C357" s="385">
        <v>43456</v>
      </c>
      <c r="D357" s="537"/>
      <c r="E357" s="535" t="str">
        <f>IF($H$352&gt;0,SUM(Daten!$D$12*D357),"0")</f>
        <v>0</v>
      </c>
      <c r="F357" s="532" t="s">
        <v>13</v>
      </c>
      <c r="G357" s="700"/>
      <c r="H357" s="683"/>
      <c r="I357" s="683"/>
      <c r="J357" s="96"/>
      <c r="K357" s="131"/>
      <c r="L357" s="127">
        <f>SUM(J357*Daten!$C$16)</f>
        <v>0</v>
      </c>
      <c r="M357" s="96"/>
      <c r="N357" s="127">
        <f>SUM(M357*Daten!$D$12)</f>
        <v>0</v>
      </c>
      <c r="O357" s="130"/>
      <c r="P357" s="137"/>
      <c r="Q357" s="127">
        <f>SUM(O357*Daten!$D$12)</f>
        <v>0</v>
      </c>
      <c r="R357" s="98"/>
      <c r="S357" s="93"/>
      <c r="T357" s="608"/>
      <c r="U357" s="668"/>
      <c r="V357" s="668"/>
      <c r="W357" s="672"/>
      <c r="X357" s="634"/>
      <c r="Y357" s="634"/>
      <c r="Z357" s="631"/>
      <c r="AA357" s="631"/>
      <c r="AB357" s="628"/>
      <c r="AC357" s="643"/>
      <c r="AD357" s="625"/>
      <c r="AE357" s="625"/>
      <c r="AF357" s="625"/>
      <c r="AG357" s="613"/>
      <c r="AH357" s="616"/>
      <c r="AI357" s="619"/>
      <c r="AJ357" s="619"/>
      <c r="AK357" s="621"/>
      <c r="AL357" s="619"/>
      <c r="AM357" s="8"/>
    </row>
    <row r="358" spans="1:39" ht="13.5" customHeight="1" thickBot="1" x14ac:dyDescent="0.25">
      <c r="A358" s="628"/>
      <c r="B358" s="658"/>
      <c r="C358" s="575">
        <v>43457</v>
      </c>
      <c r="D358" s="377"/>
      <c r="E358" s="535" t="str">
        <f>IF($H$352&gt;0,SUM(Daten!$D$12*D358),"0")</f>
        <v>0</v>
      </c>
      <c r="F358" s="533" t="s">
        <v>14</v>
      </c>
      <c r="G358" s="701"/>
      <c r="H358" s="684"/>
      <c r="I358" s="684"/>
      <c r="J358" s="99"/>
      <c r="K358" s="133"/>
      <c r="L358" s="127">
        <f>SUM(J358*Daten!$C$16)</f>
        <v>0</v>
      </c>
      <c r="M358" s="99"/>
      <c r="N358" s="127">
        <f>SUM(M358*Daten!$D$12)</f>
        <v>0</v>
      </c>
      <c r="O358" s="132"/>
      <c r="P358" s="138"/>
      <c r="Q358" s="127">
        <f>SUM(O358*Daten!$D$12)</f>
        <v>0</v>
      </c>
      <c r="R358" s="100"/>
      <c r="S358" s="94"/>
      <c r="T358" s="609"/>
      <c r="U358" s="669"/>
      <c r="V358" s="669"/>
      <c r="W358" s="673"/>
      <c r="X358" s="635"/>
      <c r="Y358" s="635"/>
      <c r="Z358" s="631"/>
      <c r="AA358" s="631"/>
      <c r="AB358" s="628"/>
      <c r="AC358" s="643"/>
      <c r="AD358" s="625"/>
      <c r="AE358" s="625"/>
      <c r="AF358" s="625"/>
      <c r="AG358" s="613"/>
      <c r="AH358" s="616"/>
      <c r="AI358" s="619"/>
      <c r="AJ358" s="619"/>
      <c r="AK358" s="621"/>
      <c r="AL358" s="619"/>
      <c r="AM358" s="8"/>
    </row>
    <row r="359" spans="1:39" ht="15" customHeight="1" thickBot="1" x14ac:dyDescent="0.25">
      <c r="A359" s="628"/>
      <c r="B359" s="656" t="s">
        <v>67</v>
      </c>
      <c r="C359" s="544">
        <v>43458</v>
      </c>
      <c r="E359" s="535" t="str">
        <f>IF($H$359&gt;0,SUM(Daten!$D$12*D360),"0")</f>
        <v>0</v>
      </c>
      <c r="F359" s="534" t="s">
        <v>15</v>
      </c>
      <c r="G359" s="699">
        <v>1</v>
      </c>
      <c r="H359" s="682"/>
      <c r="I359" s="682"/>
      <c r="J359" s="85"/>
      <c r="K359" s="129"/>
      <c r="L359" s="127">
        <f>SUM(J359*Daten!$C$16)</f>
        <v>0</v>
      </c>
      <c r="M359" s="85"/>
      <c r="N359" s="127">
        <f>SUM(M359*Daten!$D$12)</f>
        <v>0</v>
      </c>
      <c r="O359" s="128"/>
      <c r="P359" s="136"/>
      <c r="Q359" s="127">
        <f>SUM(O359*Daten!$D$12)</f>
        <v>0</v>
      </c>
      <c r="R359" s="101"/>
      <c r="S359" s="95"/>
      <c r="T359" s="607">
        <f>SUM(E359:E365)</f>
        <v>0</v>
      </c>
      <c r="U359" s="667">
        <f>SUM(L359:L365)</f>
        <v>0</v>
      </c>
      <c r="V359" s="667">
        <f>SUM(N359:N365)</f>
        <v>0</v>
      </c>
      <c r="W359" s="674">
        <f>SUM(Q359:Q365)</f>
        <v>0</v>
      </c>
      <c r="X359" s="633">
        <f>SUM(R359:R365)</f>
        <v>0</v>
      </c>
      <c r="Y359" s="633">
        <f>SUM(T359+X359+W359+V359+U359+I359-H359)</f>
        <v>0</v>
      </c>
      <c r="Z359" s="631"/>
      <c r="AA359" s="631"/>
      <c r="AB359" s="628"/>
      <c r="AC359" s="643"/>
      <c r="AD359" s="625"/>
      <c r="AE359" s="625"/>
      <c r="AF359" s="625"/>
      <c r="AG359" s="613"/>
      <c r="AH359" s="616"/>
      <c r="AI359" s="619"/>
      <c r="AJ359" s="619"/>
      <c r="AK359" s="621"/>
      <c r="AL359" s="619"/>
      <c r="AM359" s="8"/>
    </row>
    <row r="360" spans="1:39" ht="13.5" customHeight="1" thickBot="1" x14ac:dyDescent="0.25">
      <c r="A360" s="628"/>
      <c r="B360" s="657"/>
      <c r="C360" s="385">
        <v>43459</v>
      </c>
      <c r="D360" s="542">
        <v>1</v>
      </c>
      <c r="E360" s="535" t="str">
        <f>IF($H$359&gt;0,SUM(Daten!$D$12*D361),"0")</f>
        <v>0</v>
      </c>
      <c r="F360" s="532" t="s">
        <v>9</v>
      </c>
      <c r="G360" s="700"/>
      <c r="H360" s="683"/>
      <c r="I360" s="683"/>
      <c r="J360" s="96"/>
      <c r="K360" s="131"/>
      <c r="L360" s="127">
        <f>SUM(J360*Daten!$C$16)</f>
        <v>0</v>
      </c>
      <c r="M360" s="96"/>
      <c r="N360" s="127">
        <f>SUM(M360*Daten!$D$12)</f>
        <v>0</v>
      </c>
      <c r="O360" s="130"/>
      <c r="P360" s="137"/>
      <c r="Q360" s="127">
        <f>SUM(O360*Daten!$D$12)</f>
        <v>0</v>
      </c>
      <c r="R360" s="98"/>
      <c r="S360" s="93"/>
      <c r="T360" s="608"/>
      <c r="U360" s="668"/>
      <c r="V360" s="668"/>
      <c r="W360" s="672"/>
      <c r="X360" s="634"/>
      <c r="Y360" s="634"/>
      <c r="Z360" s="631"/>
      <c r="AA360" s="631"/>
      <c r="AB360" s="628"/>
      <c r="AC360" s="643"/>
      <c r="AD360" s="625"/>
      <c r="AE360" s="625"/>
      <c r="AF360" s="625"/>
      <c r="AG360" s="613"/>
      <c r="AH360" s="616"/>
      <c r="AI360" s="619"/>
      <c r="AJ360" s="619"/>
      <c r="AK360" s="621"/>
      <c r="AL360" s="619"/>
      <c r="AM360" s="8"/>
    </row>
    <row r="361" spans="1:39" ht="13.5" customHeight="1" thickBot="1" x14ac:dyDescent="0.25">
      <c r="A361" s="628"/>
      <c r="B361" s="657"/>
      <c r="C361" s="385">
        <v>43460</v>
      </c>
      <c r="D361" s="542">
        <v>1</v>
      </c>
      <c r="E361" s="535" t="str">
        <f>IF($H$359&gt;0,SUM(Daten!$D$12*#REF!),"0")</f>
        <v>0</v>
      </c>
      <c r="F361" s="532" t="s">
        <v>10</v>
      </c>
      <c r="G361" s="700"/>
      <c r="H361" s="683"/>
      <c r="I361" s="683"/>
      <c r="J361" s="96"/>
      <c r="K361" s="131"/>
      <c r="L361" s="127">
        <f>SUM(J361*Daten!$C$16)</f>
        <v>0</v>
      </c>
      <c r="M361" s="96"/>
      <c r="N361" s="127">
        <f>SUM(M361*Daten!$D$12)</f>
        <v>0</v>
      </c>
      <c r="O361" s="130"/>
      <c r="P361" s="137"/>
      <c r="Q361" s="127">
        <f>SUM(O361*Daten!$D$12)</f>
        <v>0</v>
      </c>
      <c r="R361" s="98"/>
      <c r="S361" s="93"/>
      <c r="T361" s="608"/>
      <c r="U361" s="668"/>
      <c r="V361" s="668"/>
      <c r="W361" s="672"/>
      <c r="X361" s="634"/>
      <c r="Y361" s="634"/>
      <c r="Z361" s="631"/>
      <c r="AA361" s="631"/>
      <c r="AB361" s="628"/>
      <c r="AC361" s="643"/>
      <c r="AD361" s="625"/>
      <c r="AE361" s="625"/>
      <c r="AF361" s="625"/>
      <c r="AG361" s="613"/>
      <c r="AH361" s="616"/>
      <c r="AI361" s="619"/>
      <c r="AJ361" s="619"/>
      <c r="AK361" s="621"/>
      <c r="AL361" s="619"/>
      <c r="AM361" s="8"/>
    </row>
    <row r="362" spans="1:39" ht="13.5" customHeight="1" thickBot="1" x14ac:dyDescent="0.25">
      <c r="A362" s="628"/>
      <c r="B362" s="657"/>
      <c r="C362" s="385">
        <v>43461</v>
      </c>
      <c r="D362" s="538"/>
      <c r="E362" s="535" t="str">
        <f>IF($H$359&gt;0,SUM(Daten!$D$12*D362),"0")</f>
        <v>0</v>
      </c>
      <c r="F362" s="532" t="s">
        <v>11</v>
      </c>
      <c r="G362" s="700"/>
      <c r="H362" s="683"/>
      <c r="I362" s="683"/>
      <c r="J362" s="96"/>
      <c r="K362" s="131"/>
      <c r="L362" s="127">
        <f>SUM(J362*Daten!$C$16)</f>
        <v>0</v>
      </c>
      <c r="M362" s="96"/>
      <c r="N362" s="127">
        <f>SUM(M362*Daten!$D$12)</f>
        <v>0</v>
      </c>
      <c r="O362" s="130"/>
      <c r="P362" s="137"/>
      <c r="Q362" s="127">
        <f>SUM(O362*Daten!$D$12)</f>
        <v>0</v>
      </c>
      <c r="R362" s="98"/>
      <c r="S362" s="93"/>
      <c r="T362" s="608"/>
      <c r="U362" s="668"/>
      <c r="V362" s="668"/>
      <c r="W362" s="672"/>
      <c r="X362" s="634"/>
      <c r="Y362" s="634"/>
      <c r="Z362" s="631"/>
      <c r="AA362" s="631"/>
      <c r="AB362" s="628"/>
      <c r="AC362" s="643"/>
      <c r="AD362" s="625"/>
      <c r="AE362" s="625"/>
      <c r="AF362" s="625"/>
      <c r="AG362" s="613"/>
      <c r="AH362" s="616"/>
      <c r="AI362" s="619"/>
      <c r="AJ362" s="619"/>
      <c r="AK362" s="621"/>
      <c r="AL362" s="619"/>
      <c r="AM362" s="8"/>
    </row>
    <row r="363" spans="1:39" ht="13.5" customHeight="1" thickBot="1" x14ac:dyDescent="0.25">
      <c r="A363" s="628"/>
      <c r="B363" s="657"/>
      <c r="C363" s="385">
        <v>43462</v>
      </c>
      <c r="D363" s="538"/>
      <c r="E363" s="535" t="str">
        <f>IF($H$359&gt;0,SUM(Daten!$D$12*D363),"0")</f>
        <v>0</v>
      </c>
      <c r="F363" s="532" t="s">
        <v>12</v>
      </c>
      <c r="G363" s="700"/>
      <c r="H363" s="683"/>
      <c r="I363" s="683"/>
      <c r="J363" s="96"/>
      <c r="K363" s="131"/>
      <c r="L363" s="127">
        <f>SUM(J363*Daten!$C$16)</f>
        <v>0</v>
      </c>
      <c r="M363" s="96"/>
      <c r="N363" s="127">
        <f>SUM(M363*Daten!$D$12)</f>
        <v>0</v>
      </c>
      <c r="O363" s="130"/>
      <c r="P363" s="137"/>
      <c r="Q363" s="127">
        <f>SUM(O363*Daten!$D$12)</f>
        <v>0</v>
      </c>
      <c r="R363" s="98"/>
      <c r="S363" s="93"/>
      <c r="T363" s="608"/>
      <c r="U363" s="668"/>
      <c r="V363" s="668"/>
      <c r="W363" s="672"/>
      <c r="X363" s="634"/>
      <c r="Y363" s="634"/>
      <c r="Z363" s="631"/>
      <c r="AA363" s="631"/>
      <c r="AB363" s="628"/>
      <c r="AC363" s="643"/>
      <c r="AD363" s="625"/>
      <c r="AE363" s="625"/>
      <c r="AF363" s="625"/>
      <c r="AG363" s="613"/>
      <c r="AH363" s="616"/>
      <c r="AI363" s="619"/>
      <c r="AJ363" s="619"/>
      <c r="AK363" s="621"/>
      <c r="AL363" s="619"/>
      <c r="AM363" s="8"/>
    </row>
    <row r="364" spans="1:39" ht="13.5" customHeight="1" thickBot="1" x14ac:dyDescent="0.25">
      <c r="A364" s="628"/>
      <c r="B364" s="657"/>
      <c r="C364" s="385">
        <v>43463</v>
      </c>
      <c r="D364" s="538"/>
      <c r="E364" s="535" t="str">
        <f>IF($H$359&gt;0,SUM(Daten!$D$12*D364),"0")</f>
        <v>0</v>
      </c>
      <c r="F364" s="532" t="s">
        <v>13</v>
      </c>
      <c r="G364" s="700"/>
      <c r="H364" s="683"/>
      <c r="I364" s="683"/>
      <c r="J364" s="96"/>
      <c r="K364" s="131"/>
      <c r="L364" s="127">
        <f>SUM(J364*Daten!$C$16)</f>
        <v>0</v>
      </c>
      <c r="M364" s="96"/>
      <c r="N364" s="127">
        <f>SUM(M364*Daten!$D$12)</f>
        <v>0</v>
      </c>
      <c r="O364" s="130"/>
      <c r="P364" s="137"/>
      <c r="Q364" s="127">
        <f>SUM(O364*Daten!$D$12)</f>
        <v>0</v>
      </c>
      <c r="R364" s="98"/>
      <c r="S364" s="93"/>
      <c r="T364" s="608"/>
      <c r="U364" s="668"/>
      <c r="V364" s="668"/>
      <c r="W364" s="672"/>
      <c r="X364" s="634"/>
      <c r="Y364" s="634"/>
      <c r="Z364" s="631"/>
      <c r="AA364" s="631"/>
      <c r="AB364" s="628"/>
      <c r="AC364" s="643"/>
      <c r="AD364" s="625"/>
      <c r="AE364" s="625"/>
      <c r="AF364" s="625"/>
      <c r="AG364" s="613"/>
      <c r="AH364" s="616"/>
      <c r="AI364" s="619"/>
      <c r="AJ364" s="619"/>
      <c r="AK364" s="621"/>
      <c r="AL364" s="619"/>
      <c r="AM364" s="8"/>
    </row>
    <row r="365" spans="1:39" ht="13.5" customHeight="1" thickBot="1" x14ac:dyDescent="0.25">
      <c r="A365" s="628"/>
      <c r="B365" s="658"/>
      <c r="C365" s="575">
        <v>43464</v>
      </c>
      <c r="D365" s="377"/>
      <c r="E365" s="535" t="str">
        <f>IF($H$359&gt;0,SUM(Daten!$D$12*D366),"0")</f>
        <v>0</v>
      </c>
      <c r="F365" s="533" t="s">
        <v>14</v>
      </c>
      <c r="G365" s="701"/>
      <c r="H365" s="684"/>
      <c r="I365" s="684"/>
      <c r="J365" s="99"/>
      <c r="K365" s="133"/>
      <c r="L365" s="127">
        <f>SUM(J365*Daten!$C$16)</f>
        <v>0</v>
      </c>
      <c r="M365" s="99"/>
      <c r="N365" s="127">
        <f>SUM(M365*Daten!$D$12)</f>
        <v>0</v>
      </c>
      <c r="O365" s="132"/>
      <c r="P365" s="138"/>
      <c r="Q365" s="127">
        <f>SUM(O365*Daten!$D$12)</f>
        <v>0</v>
      </c>
      <c r="R365" s="100"/>
      <c r="S365" s="94"/>
      <c r="T365" s="609"/>
      <c r="U365" s="669"/>
      <c r="V365" s="669"/>
      <c r="W365" s="673"/>
      <c r="X365" s="635"/>
      <c r="Y365" s="635"/>
      <c r="Z365" s="631"/>
      <c r="AA365" s="631"/>
      <c r="AB365" s="628"/>
      <c r="AC365" s="643"/>
      <c r="AD365" s="625"/>
      <c r="AE365" s="625"/>
      <c r="AF365" s="625"/>
      <c r="AG365" s="613"/>
      <c r="AH365" s="616"/>
      <c r="AI365" s="619"/>
      <c r="AJ365" s="619"/>
      <c r="AK365" s="621"/>
      <c r="AL365" s="619"/>
      <c r="AM365" s="8"/>
    </row>
    <row r="366" spans="1:39" s="27" customFormat="1" ht="12.75" customHeight="1" thickTop="1" thickBot="1" x14ac:dyDescent="0.25">
      <c r="A366" s="648"/>
      <c r="B366" s="675" t="s">
        <v>142</v>
      </c>
      <c r="C366" s="544"/>
      <c r="D366" s="542"/>
      <c r="E366" s="530" t="str">
        <f>IF($H$366&gt;0,SUM(Daten!$D$12*#REF!),"0")</f>
        <v>0</v>
      </c>
      <c r="F366" s="534" t="s">
        <v>15</v>
      </c>
      <c r="G366" s="703"/>
      <c r="H366" s="685"/>
      <c r="I366" s="682"/>
      <c r="J366" s="85"/>
      <c r="K366" s="129"/>
      <c r="L366" s="127">
        <f>SUM(J366*Daten!$C$16)</f>
        <v>0</v>
      </c>
      <c r="M366" s="103"/>
      <c r="N366" s="127">
        <f>SUM(M366*Daten!$D$12)</f>
        <v>0</v>
      </c>
      <c r="O366" s="128"/>
      <c r="P366" s="136"/>
      <c r="Q366" s="127">
        <f>SUM(O366*Daten!$D$12)</f>
        <v>0</v>
      </c>
      <c r="R366" s="101"/>
      <c r="S366" s="95"/>
      <c r="T366" s="607">
        <f>SUM(E366:E372)</f>
        <v>0</v>
      </c>
      <c r="U366" s="607">
        <f>SUM(L366:L372)</f>
        <v>0</v>
      </c>
      <c r="V366" s="607">
        <f>SUM(N366:N372)</f>
        <v>0</v>
      </c>
      <c r="W366" s="692">
        <f>SUM(Q366:Q372)</f>
        <v>0</v>
      </c>
      <c r="X366" s="689">
        <f>SUM(R366:R372)</f>
        <v>0</v>
      </c>
      <c r="Y366" s="633">
        <f>SUM(T366+X366+W366+V366+U366+I366-H366)</f>
        <v>0</v>
      </c>
      <c r="Z366" s="636"/>
      <c r="AA366" s="636"/>
      <c r="AB366" s="628"/>
      <c r="AC366" s="645"/>
      <c r="AD366" s="640"/>
      <c r="AE366" s="625"/>
      <c r="AF366" s="625"/>
      <c r="AG366" s="613"/>
      <c r="AH366" s="616"/>
      <c r="AI366" s="619"/>
      <c r="AJ366" s="619"/>
      <c r="AK366" s="621"/>
      <c r="AL366" s="619"/>
    </row>
    <row r="367" spans="1:39" ht="13.5" customHeight="1" thickBot="1" x14ac:dyDescent="0.25">
      <c r="A367" s="648"/>
      <c r="B367" s="676"/>
      <c r="C367" s="385"/>
      <c r="D367" s="410"/>
      <c r="E367" s="530" t="str">
        <f>IF($H$366&gt;0,SUM(Daten!$D$12*D367),"0")</f>
        <v>0</v>
      </c>
      <c r="F367" s="532" t="s">
        <v>9</v>
      </c>
      <c r="G367" s="704"/>
      <c r="H367" s="686"/>
      <c r="I367" s="683"/>
      <c r="J367" s="96"/>
      <c r="K367" s="131"/>
      <c r="L367" s="127">
        <f>SUM(J367*Daten!$C$16)</f>
        <v>0</v>
      </c>
      <c r="M367" s="104"/>
      <c r="N367" s="127">
        <f>SUM(M367*Daten!$D$12)</f>
        <v>0</v>
      </c>
      <c r="O367" s="130"/>
      <c r="P367" s="137"/>
      <c r="Q367" s="127">
        <f>SUM(O367*Daten!$D$12)</f>
        <v>0</v>
      </c>
      <c r="R367" s="98"/>
      <c r="S367" s="93"/>
      <c r="T367" s="608"/>
      <c r="U367" s="608"/>
      <c r="V367" s="608"/>
      <c r="W367" s="693"/>
      <c r="X367" s="690"/>
      <c r="Y367" s="634"/>
      <c r="Z367" s="636"/>
      <c r="AA367" s="636"/>
      <c r="AB367" s="628"/>
      <c r="AC367" s="645"/>
      <c r="AD367" s="640"/>
      <c r="AE367" s="625"/>
      <c r="AF367" s="625"/>
      <c r="AG367" s="613"/>
      <c r="AH367" s="616"/>
      <c r="AI367" s="619"/>
      <c r="AJ367" s="619"/>
      <c r="AK367" s="621"/>
      <c r="AL367" s="619"/>
      <c r="AM367" s="8"/>
    </row>
    <row r="368" spans="1:39" ht="13.5" customHeight="1" thickBot="1" x14ac:dyDescent="0.25">
      <c r="A368" s="648"/>
      <c r="B368" s="676"/>
      <c r="C368" s="385"/>
      <c r="D368" s="410"/>
      <c r="E368" s="530" t="str">
        <f>IF($H$366&gt;0,SUM(Daten!$D$12*D368),"0")</f>
        <v>0</v>
      </c>
      <c r="F368" s="532" t="s">
        <v>10</v>
      </c>
      <c r="G368" s="704"/>
      <c r="H368" s="686"/>
      <c r="I368" s="683"/>
      <c r="J368" s="96"/>
      <c r="K368" s="131"/>
      <c r="L368" s="127">
        <f>SUM(J368*Daten!$C$16)</f>
        <v>0</v>
      </c>
      <c r="M368" s="104"/>
      <c r="N368" s="127">
        <f>SUM(M368*Daten!$D$12)</f>
        <v>0</v>
      </c>
      <c r="O368" s="130"/>
      <c r="P368" s="137"/>
      <c r="Q368" s="127">
        <f>SUM(O368*Daten!$D$12)</f>
        <v>0</v>
      </c>
      <c r="R368" s="98"/>
      <c r="S368" s="93"/>
      <c r="T368" s="608"/>
      <c r="U368" s="608"/>
      <c r="V368" s="608"/>
      <c r="W368" s="693"/>
      <c r="X368" s="690"/>
      <c r="Y368" s="634"/>
      <c r="Z368" s="636"/>
      <c r="AA368" s="636"/>
      <c r="AB368" s="628"/>
      <c r="AC368" s="645"/>
      <c r="AD368" s="640"/>
      <c r="AE368" s="625"/>
      <c r="AF368" s="625"/>
      <c r="AG368" s="613"/>
      <c r="AH368" s="616"/>
      <c r="AI368" s="619"/>
      <c r="AJ368" s="619"/>
      <c r="AK368" s="621"/>
      <c r="AL368" s="619"/>
      <c r="AM368" s="8"/>
    </row>
    <row r="369" spans="1:39" ht="13.5" customHeight="1" thickBot="1" x14ac:dyDescent="0.25">
      <c r="A369" s="648"/>
      <c r="B369" s="676"/>
      <c r="C369" s="385"/>
      <c r="D369" s="410"/>
      <c r="E369" s="530" t="str">
        <f>IF($H$366&gt;0,SUM(Daten!$D$12*D369),"0")</f>
        <v>0</v>
      </c>
      <c r="F369" s="532" t="s">
        <v>11</v>
      </c>
      <c r="G369" s="704"/>
      <c r="H369" s="686"/>
      <c r="I369" s="683"/>
      <c r="J369" s="96"/>
      <c r="K369" s="131"/>
      <c r="L369" s="127">
        <f>SUM(J369*Daten!$C$16)</f>
        <v>0</v>
      </c>
      <c r="M369" s="104"/>
      <c r="N369" s="127">
        <f>SUM(M369*Daten!$D$12)</f>
        <v>0</v>
      </c>
      <c r="O369" s="130"/>
      <c r="P369" s="137"/>
      <c r="Q369" s="127">
        <f>SUM(O369*Daten!$D$12)</f>
        <v>0</v>
      </c>
      <c r="R369" s="98"/>
      <c r="S369" s="93"/>
      <c r="T369" s="608"/>
      <c r="U369" s="608"/>
      <c r="V369" s="608"/>
      <c r="W369" s="693"/>
      <c r="X369" s="690"/>
      <c r="Y369" s="634"/>
      <c r="Z369" s="636"/>
      <c r="AA369" s="636"/>
      <c r="AB369" s="628"/>
      <c r="AC369" s="645"/>
      <c r="AD369" s="640"/>
      <c r="AE369" s="625"/>
      <c r="AF369" s="625"/>
      <c r="AG369" s="613"/>
      <c r="AH369" s="616"/>
      <c r="AI369" s="619"/>
      <c r="AJ369" s="619"/>
      <c r="AK369" s="621"/>
      <c r="AL369" s="619"/>
      <c r="AM369" s="8"/>
    </row>
    <row r="370" spans="1:39" ht="13.5" customHeight="1" thickBot="1" x14ac:dyDescent="0.25">
      <c r="A370" s="648"/>
      <c r="B370" s="676"/>
      <c r="C370" s="385"/>
      <c r="D370" s="519"/>
      <c r="E370" s="530" t="str">
        <f>IF($H$366&gt;0,SUM(Daten!$D$12*D370),"0")</f>
        <v>0</v>
      </c>
      <c r="F370" s="532" t="s">
        <v>12</v>
      </c>
      <c r="G370" s="704"/>
      <c r="H370" s="686"/>
      <c r="I370" s="683"/>
      <c r="J370" s="96"/>
      <c r="K370" s="131"/>
      <c r="L370" s="127">
        <f>SUM(J370*Daten!$C$16)</f>
        <v>0</v>
      </c>
      <c r="M370" s="104"/>
      <c r="N370" s="127">
        <f>SUM(M370*Daten!$D$12)</f>
        <v>0</v>
      </c>
      <c r="O370" s="130"/>
      <c r="P370" s="137"/>
      <c r="Q370" s="127">
        <f>SUM(O370*Daten!$D$12)</f>
        <v>0</v>
      </c>
      <c r="R370" s="98"/>
      <c r="S370" s="93"/>
      <c r="T370" s="608"/>
      <c r="U370" s="608"/>
      <c r="V370" s="608"/>
      <c r="W370" s="693"/>
      <c r="X370" s="690"/>
      <c r="Y370" s="634"/>
      <c r="Z370" s="636"/>
      <c r="AA370" s="636"/>
      <c r="AB370" s="628"/>
      <c r="AC370" s="645"/>
      <c r="AD370" s="640"/>
      <c r="AE370" s="625"/>
      <c r="AF370" s="625"/>
      <c r="AG370" s="613"/>
      <c r="AH370" s="616"/>
      <c r="AI370" s="619"/>
      <c r="AJ370" s="619"/>
      <c r="AK370" s="621"/>
      <c r="AL370" s="619"/>
      <c r="AM370" s="8"/>
    </row>
    <row r="371" spans="1:39" ht="13.5" customHeight="1" thickBot="1" x14ac:dyDescent="0.25">
      <c r="A371" s="648"/>
      <c r="B371" s="676"/>
      <c r="C371" s="385"/>
      <c r="D371" s="410"/>
      <c r="E371" s="530" t="str">
        <f>IF($H$366&gt;0,SUM(Daten!$D$12*D371),"0")</f>
        <v>0</v>
      </c>
      <c r="F371" s="532" t="s">
        <v>13</v>
      </c>
      <c r="G371" s="704"/>
      <c r="H371" s="686"/>
      <c r="I371" s="683"/>
      <c r="J371" s="96"/>
      <c r="K371" s="131"/>
      <c r="L371" s="127">
        <f>SUM(J371*Daten!$C$16)</f>
        <v>0</v>
      </c>
      <c r="M371" s="104"/>
      <c r="N371" s="127">
        <f>SUM(M371*Daten!$D$12)</f>
        <v>0</v>
      </c>
      <c r="O371" s="130"/>
      <c r="P371" s="137"/>
      <c r="Q371" s="127">
        <f>SUM(O371*Daten!$D$12)</f>
        <v>0</v>
      </c>
      <c r="R371" s="98"/>
      <c r="S371" s="93"/>
      <c r="T371" s="608"/>
      <c r="U371" s="608"/>
      <c r="V371" s="608"/>
      <c r="W371" s="693"/>
      <c r="X371" s="690"/>
      <c r="Y371" s="634"/>
      <c r="Z371" s="636"/>
      <c r="AA371" s="636"/>
      <c r="AB371" s="628"/>
      <c r="AC371" s="645"/>
      <c r="AD371" s="640"/>
      <c r="AE371" s="625"/>
      <c r="AF371" s="625"/>
      <c r="AG371" s="613"/>
      <c r="AH371" s="616"/>
      <c r="AI371" s="619"/>
      <c r="AJ371" s="619"/>
      <c r="AK371" s="621"/>
      <c r="AL371" s="619"/>
      <c r="AM371" s="8"/>
    </row>
    <row r="372" spans="1:39" ht="13.5" customHeight="1" thickBot="1" x14ac:dyDescent="0.25">
      <c r="A372" s="649"/>
      <c r="B372" s="677"/>
      <c r="C372" s="575"/>
      <c r="D372" s="581"/>
      <c r="E372" s="531" t="str">
        <f>IF($H$366&gt;0,SUM(Daten!$D$12*D372),"0")</f>
        <v>0</v>
      </c>
      <c r="F372" s="533" t="s">
        <v>14</v>
      </c>
      <c r="G372" s="705"/>
      <c r="H372" s="687"/>
      <c r="I372" s="684"/>
      <c r="J372" s="99"/>
      <c r="K372" s="133"/>
      <c r="L372" s="127">
        <f>SUM(J372*Daten!$C$16)</f>
        <v>0</v>
      </c>
      <c r="M372" s="105"/>
      <c r="N372" s="127">
        <f>SUM(M372*Daten!$D$12)</f>
        <v>0</v>
      </c>
      <c r="O372" s="132"/>
      <c r="P372" s="138"/>
      <c r="Q372" s="127">
        <f>SUM(O372*Daten!$D$12)</f>
        <v>0</v>
      </c>
      <c r="R372" s="100"/>
      <c r="S372" s="94"/>
      <c r="T372" s="609"/>
      <c r="U372" s="609"/>
      <c r="V372" s="609"/>
      <c r="W372" s="694"/>
      <c r="X372" s="691"/>
      <c r="Y372" s="635"/>
      <c r="Z372" s="637"/>
      <c r="AA372" s="637"/>
      <c r="AB372" s="629"/>
      <c r="AC372" s="646"/>
      <c r="AD372" s="641"/>
      <c r="AE372" s="626"/>
      <c r="AF372" s="626"/>
      <c r="AG372" s="614"/>
      <c r="AH372" s="617"/>
      <c r="AI372" s="620"/>
      <c r="AJ372" s="620"/>
      <c r="AK372" s="622"/>
      <c r="AL372" s="620"/>
      <c r="AM372" s="8"/>
    </row>
    <row r="373" spans="1:39" ht="26.25" customHeight="1" x14ac:dyDescent="0.2">
      <c r="B373" s="52"/>
      <c r="C373" s="9"/>
      <c r="D373" s="68">
        <f>SUM(D2:D372)</f>
        <v>12</v>
      </c>
      <c r="E373" s="68">
        <f>SUM(E2:E372)</f>
        <v>18</v>
      </c>
      <c r="F373" s="9"/>
      <c r="G373" s="70">
        <f>SUM(G2:G372)</f>
        <v>52</v>
      </c>
      <c r="H373" s="72">
        <f>SUM(H2:H372)</f>
        <v>468</v>
      </c>
      <c r="J373" s="68">
        <f>SUM(J2:J372)</f>
        <v>0</v>
      </c>
      <c r="K373" s="73">
        <f>SUM(J373)</f>
        <v>0</v>
      </c>
      <c r="L373" s="60">
        <f t="shared" ref="L373:R373" si="0">SUM(L2:L372)</f>
        <v>0</v>
      </c>
      <c r="M373" s="68">
        <f t="shared" si="0"/>
        <v>0</v>
      </c>
      <c r="N373" s="60">
        <f t="shared" si="0"/>
        <v>0</v>
      </c>
      <c r="O373" s="192">
        <f t="shared" si="0"/>
        <v>10</v>
      </c>
      <c r="P373" s="192">
        <f t="shared" si="0"/>
        <v>24</v>
      </c>
      <c r="Q373" s="60">
        <f t="shared" si="0"/>
        <v>60</v>
      </c>
      <c r="R373" s="60">
        <f t="shared" si="0"/>
        <v>1.83</v>
      </c>
      <c r="S373" s="75"/>
      <c r="T373" s="61">
        <f t="shared" ref="T373:X373" si="1">SUM(T2:T372)</f>
        <v>18</v>
      </c>
      <c r="U373" s="61">
        <f t="shared" si="1"/>
        <v>0</v>
      </c>
      <c r="V373" s="61">
        <f t="shared" si="1"/>
        <v>0</v>
      </c>
      <c r="W373" s="61">
        <f t="shared" si="1"/>
        <v>60</v>
      </c>
      <c r="X373" s="61">
        <f t="shared" si="1"/>
        <v>1.83</v>
      </c>
      <c r="Y373" s="61">
        <f>SUM(Y2:Y372)</f>
        <v>-8.7700000000000031</v>
      </c>
      <c r="Z373" s="10">
        <f>SUM(Z2:Z372)</f>
        <v>-8.7700000000000031</v>
      </c>
      <c r="AA373" s="10">
        <f>SUM(AA2:AA372)</f>
        <v>379.4</v>
      </c>
      <c r="AC373" s="65">
        <f>SUM(AC338+X373,X380,X387,X394,X401)</f>
        <v>2.83</v>
      </c>
      <c r="AD373" s="65">
        <f>SUM(AD338+Y373,Y380,Y387,Y394,Y401)</f>
        <v>-8.7700000000000031</v>
      </c>
      <c r="AE373" s="65">
        <f t="shared" ref="AE373:AF373" si="2">SUM(AE338+Z373,Z380,Z387,Z394,Z401)</f>
        <v>-8.7700000000000031</v>
      </c>
      <c r="AF373" s="65">
        <f t="shared" si="2"/>
        <v>379.4</v>
      </c>
      <c r="AG373" s="10">
        <f>SUM(AG2:AG372)</f>
        <v>300</v>
      </c>
      <c r="AH373" s="10">
        <f>SUM(AH2:AH372)</f>
        <v>0</v>
      </c>
      <c r="AI373" s="63">
        <f>SUM(AI2:AI372)</f>
        <v>0</v>
      </c>
      <c r="AJ373" s="63">
        <f>SUM(AJ2:AJ372)</f>
        <v>0</v>
      </c>
      <c r="AK373" s="63">
        <f t="shared" ref="AK373:AL373" si="3">SUM(AK2:AK372)</f>
        <v>0</v>
      </c>
      <c r="AL373" s="63">
        <f t="shared" si="3"/>
        <v>24.449999999999992</v>
      </c>
    </row>
    <row r="374" spans="1:39" x14ac:dyDescent="0.2">
      <c r="B374" s="52"/>
      <c r="C374" s="9"/>
      <c r="D374" s="68"/>
      <c r="E374" s="23"/>
      <c r="F374" s="9"/>
      <c r="J374" s="68"/>
      <c r="K374" s="73"/>
      <c r="L374" s="23"/>
      <c r="M374" s="68"/>
      <c r="N374" s="23"/>
      <c r="O374" s="68"/>
      <c r="P374" s="75"/>
      <c r="Q374" s="60"/>
      <c r="R374" s="77"/>
      <c r="S374" s="75"/>
      <c r="T374" s="21"/>
      <c r="U374" s="55"/>
      <c r="V374" s="55"/>
      <c r="AC374" s="78"/>
      <c r="AD374" s="66"/>
    </row>
    <row r="375" spans="1:39" ht="12.75" customHeight="1" x14ac:dyDescent="0.2">
      <c r="J375" s="252"/>
      <c r="K375" s="117"/>
      <c r="L375" s="118"/>
      <c r="M375" s="117"/>
      <c r="N375" s="253"/>
      <c r="S375" s="76"/>
      <c r="Y375" s="61"/>
      <c r="AC375" s="78"/>
      <c r="AD375" s="66"/>
    </row>
    <row r="376" spans="1:39" x14ac:dyDescent="0.2">
      <c r="J376" s="75"/>
      <c r="K376" s="119"/>
      <c r="L376" s="120"/>
      <c r="M376" s="75"/>
      <c r="S376" s="76"/>
      <c r="AC376" s="78"/>
      <c r="AD376" s="66"/>
    </row>
    <row r="377" spans="1:39" x14ac:dyDescent="0.2">
      <c r="S377" s="76"/>
      <c r="AC377" s="78"/>
      <c r="AD377" s="66"/>
      <c r="AF377" s="10"/>
    </row>
    <row r="378" spans="1:39" x14ac:dyDescent="0.2">
      <c r="S378" s="76"/>
      <c r="AC378" s="78"/>
      <c r="AD378" s="66"/>
    </row>
    <row r="379" spans="1:39" x14ac:dyDescent="0.2">
      <c r="S379" s="76"/>
      <c r="AC379" s="78"/>
      <c r="AD379" s="66"/>
    </row>
    <row r="380" spans="1:39" x14ac:dyDescent="0.2">
      <c r="G380" s="72"/>
      <c r="S380" s="76"/>
      <c r="AC380" s="78"/>
      <c r="AD380" s="66"/>
    </row>
    <row r="381" spans="1:39" x14ac:dyDescent="0.2">
      <c r="S381" s="76"/>
      <c r="AC381" s="78"/>
      <c r="AD381" s="66"/>
    </row>
    <row r="382" spans="1:39" x14ac:dyDescent="0.2">
      <c r="S382" s="76"/>
      <c r="AC382" s="78"/>
      <c r="AD382" s="66"/>
    </row>
    <row r="383" spans="1:39" x14ac:dyDescent="0.2">
      <c r="S383" s="76"/>
      <c r="AC383" s="78"/>
      <c r="AD383" s="66"/>
    </row>
    <row r="384" spans="1:39" x14ac:dyDescent="0.2">
      <c r="S384" s="76"/>
      <c r="AC384" s="78"/>
      <c r="AD384" s="66"/>
    </row>
    <row r="385" spans="19:30" x14ac:dyDescent="0.2">
      <c r="S385" s="76"/>
      <c r="AC385" s="78"/>
      <c r="AD385" s="66"/>
    </row>
    <row r="386" spans="19:30" x14ac:dyDescent="0.2">
      <c r="S386" s="76"/>
      <c r="AC386" s="78"/>
      <c r="AD386" s="66"/>
    </row>
    <row r="387" spans="19:30" x14ac:dyDescent="0.2">
      <c r="S387" s="76"/>
      <c r="AC387" s="78"/>
      <c r="AD387" s="66"/>
    </row>
    <row r="388" spans="19:30" x14ac:dyDescent="0.2">
      <c r="S388" s="76"/>
      <c r="AC388" s="78"/>
      <c r="AD388" s="66"/>
    </row>
    <row r="389" spans="19:30" x14ac:dyDescent="0.2">
      <c r="S389" s="76"/>
      <c r="AC389" s="78"/>
      <c r="AD389" s="66"/>
    </row>
    <row r="390" spans="19:30" x14ac:dyDescent="0.2">
      <c r="S390" s="76"/>
      <c r="AC390" s="78"/>
      <c r="AD390" s="66"/>
    </row>
    <row r="391" spans="19:30" x14ac:dyDescent="0.2">
      <c r="S391" s="76"/>
      <c r="AC391" s="78"/>
      <c r="AD391" s="66"/>
    </row>
    <row r="392" spans="19:30" x14ac:dyDescent="0.2">
      <c r="S392" s="76"/>
      <c r="AC392" s="78"/>
      <c r="AD392" s="66"/>
    </row>
    <row r="393" spans="19:30" x14ac:dyDescent="0.2">
      <c r="S393" s="76"/>
      <c r="AC393" s="78"/>
      <c r="AD393" s="66"/>
    </row>
    <row r="394" spans="19:30" x14ac:dyDescent="0.2">
      <c r="S394" s="76"/>
      <c r="AC394" s="78"/>
      <c r="AD394" s="66"/>
    </row>
    <row r="395" spans="19:30" x14ac:dyDescent="0.2">
      <c r="S395" s="76"/>
      <c r="AC395" s="78"/>
      <c r="AD395" s="66"/>
    </row>
    <row r="396" spans="19:30" x14ac:dyDescent="0.2">
      <c r="S396" s="76"/>
      <c r="AC396" s="78"/>
      <c r="AD396" s="66"/>
    </row>
    <row r="397" spans="19:30" x14ac:dyDescent="0.2">
      <c r="S397" s="76"/>
      <c r="AC397" s="78"/>
      <c r="AD397" s="66"/>
    </row>
    <row r="398" spans="19:30" x14ac:dyDescent="0.2">
      <c r="S398" s="76"/>
      <c r="AC398" s="78"/>
      <c r="AD398" s="66"/>
    </row>
    <row r="399" spans="19:30" x14ac:dyDescent="0.2">
      <c r="S399" s="76"/>
      <c r="AC399" s="78"/>
      <c r="AD399" s="66"/>
    </row>
    <row r="400" spans="19:30" x14ac:dyDescent="0.2">
      <c r="S400" s="76"/>
      <c r="AC400" s="78"/>
      <c r="AD400" s="66"/>
    </row>
    <row r="401" spans="19:30" x14ac:dyDescent="0.2">
      <c r="S401" s="76"/>
      <c r="AC401" s="78"/>
      <c r="AD401" s="66"/>
    </row>
    <row r="402" spans="19:30" x14ac:dyDescent="0.2">
      <c r="S402" s="76"/>
      <c r="AC402" s="78"/>
      <c r="AD402" s="66"/>
    </row>
    <row r="403" spans="19:30" x14ac:dyDescent="0.2">
      <c r="S403" s="76"/>
      <c r="AC403" s="78"/>
      <c r="AD403" s="66"/>
    </row>
    <row r="404" spans="19:30" x14ac:dyDescent="0.2">
      <c r="S404" s="76"/>
      <c r="AC404" s="78"/>
      <c r="AD404" s="66"/>
    </row>
    <row r="405" spans="19:30" x14ac:dyDescent="0.2">
      <c r="S405" s="76"/>
      <c r="AC405" s="78"/>
      <c r="AD405" s="66"/>
    </row>
    <row r="406" spans="19:30" x14ac:dyDescent="0.2">
      <c r="S406" s="76"/>
      <c r="AC406" s="78"/>
      <c r="AD406" s="66"/>
    </row>
    <row r="407" spans="19:30" x14ac:dyDescent="0.2">
      <c r="S407" s="76"/>
      <c r="AC407" s="78"/>
      <c r="AD407" s="66"/>
    </row>
    <row r="408" spans="19:30" x14ac:dyDescent="0.2">
      <c r="S408" s="76"/>
    </row>
    <row r="409" spans="19:30" x14ac:dyDescent="0.2">
      <c r="S409" s="76"/>
    </row>
    <row r="410" spans="19:30" x14ac:dyDescent="0.2">
      <c r="S410" s="76"/>
    </row>
    <row r="411" spans="19:30" x14ac:dyDescent="0.2">
      <c r="S411" s="76"/>
    </row>
    <row r="412" spans="19:30" x14ac:dyDescent="0.2">
      <c r="S412" s="76"/>
    </row>
    <row r="413" spans="19:30" x14ac:dyDescent="0.2">
      <c r="S413" s="76"/>
    </row>
    <row r="414" spans="19:30" x14ac:dyDescent="0.2">
      <c r="S414" s="76"/>
    </row>
    <row r="415" spans="19:30" x14ac:dyDescent="0.2">
      <c r="S415" s="76"/>
    </row>
    <row r="416" spans="19:30" x14ac:dyDescent="0.2">
      <c r="S416" s="76"/>
    </row>
    <row r="417" spans="19:19" x14ac:dyDescent="0.2">
      <c r="S417" s="76"/>
    </row>
    <row r="418" spans="19:19" x14ac:dyDescent="0.2">
      <c r="S418" s="76"/>
    </row>
    <row r="419" spans="19:19" x14ac:dyDescent="0.2">
      <c r="S419" s="76"/>
    </row>
    <row r="420" spans="19:19" x14ac:dyDescent="0.2">
      <c r="S420" s="76"/>
    </row>
    <row r="421" spans="19:19" x14ac:dyDescent="0.2">
      <c r="S421" s="76"/>
    </row>
    <row r="422" spans="19:19" x14ac:dyDescent="0.2">
      <c r="S422" s="76"/>
    </row>
    <row r="423" spans="19:19" x14ac:dyDescent="0.2">
      <c r="S423" s="76"/>
    </row>
    <row r="424" spans="19:19" x14ac:dyDescent="0.2">
      <c r="S424" s="76"/>
    </row>
    <row r="425" spans="19:19" x14ac:dyDescent="0.2">
      <c r="S425" s="76"/>
    </row>
    <row r="426" spans="19:19" x14ac:dyDescent="0.2">
      <c r="S426" s="76"/>
    </row>
    <row r="427" spans="19:19" x14ac:dyDescent="0.2">
      <c r="S427" s="76"/>
    </row>
    <row r="428" spans="19:19" x14ac:dyDescent="0.2">
      <c r="S428" s="76"/>
    </row>
    <row r="429" spans="19:19" x14ac:dyDescent="0.2">
      <c r="S429" s="76"/>
    </row>
    <row r="430" spans="19:19" x14ac:dyDescent="0.2">
      <c r="S430" s="76"/>
    </row>
    <row r="431" spans="19:19" x14ac:dyDescent="0.2">
      <c r="S431" s="76"/>
    </row>
    <row r="432" spans="19:19" x14ac:dyDescent="0.2">
      <c r="S432" s="76"/>
    </row>
    <row r="433" spans="19:19" x14ac:dyDescent="0.2">
      <c r="S433" s="76"/>
    </row>
    <row r="434" spans="19:19" x14ac:dyDescent="0.2">
      <c r="S434" s="76"/>
    </row>
    <row r="435" spans="19:19" x14ac:dyDescent="0.2">
      <c r="S435" s="76"/>
    </row>
    <row r="436" spans="19:19" x14ac:dyDescent="0.2">
      <c r="S436" s="76"/>
    </row>
    <row r="437" spans="19:19" x14ac:dyDescent="0.2">
      <c r="S437" s="76"/>
    </row>
    <row r="438" spans="19:19" x14ac:dyDescent="0.2">
      <c r="S438" s="76"/>
    </row>
    <row r="439" spans="19:19" x14ac:dyDescent="0.2">
      <c r="S439" s="76"/>
    </row>
    <row r="440" spans="19:19" x14ac:dyDescent="0.2">
      <c r="S440" s="76"/>
    </row>
    <row r="441" spans="19:19" x14ac:dyDescent="0.2">
      <c r="S441" s="76"/>
    </row>
    <row r="442" spans="19:19" x14ac:dyDescent="0.2">
      <c r="S442" s="76"/>
    </row>
    <row r="443" spans="19:19" x14ac:dyDescent="0.2">
      <c r="S443" s="76"/>
    </row>
    <row r="444" spans="19:19" x14ac:dyDescent="0.2">
      <c r="S444" s="76"/>
    </row>
    <row r="445" spans="19:19" x14ac:dyDescent="0.2">
      <c r="S445" s="76"/>
    </row>
    <row r="446" spans="19:19" x14ac:dyDescent="0.2">
      <c r="S446" s="76"/>
    </row>
    <row r="447" spans="19:19" x14ac:dyDescent="0.2">
      <c r="S447" s="76"/>
    </row>
    <row r="448" spans="19:19" x14ac:dyDescent="0.2">
      <c r="S448" s="76"/>
    </row>
    <row r="449" spans="19:19" x14ac:dyDescent="0.2">
      <c r="S449" s="76"/>
    </row>
    <row r="450" spans="19:19" x14ac:dyDescent="0.2">
      <c r="S450" s="76"/>
    </row>
    <row r="451" spans="19:19" x14ac:dyDescent="0.2">
      <c r="S451" s="76"/>
    </row>
    <row r="452" spans="19:19" x14ac:dyDescent="0.2">
      <c r="S452" s="76"/>
    </row>
    <row r="453" spans="19:19" x14ac:dyDescent="0.2">
      <c r="S453" s="76"/>
    </row>
    <row r="454" spans="19:19" x14ac:dyDescent="0.2">
      <c r="S454" s="76"/>
    </row>
    <row r="455" spans="19:19" x14ac:dyDescent="0.2">
      <c r="S455" s="76"/>
    </row>
    <row r="456" spans="19:19" x14ac:dyDescent="0.2">
      <c r="S456" s="76"/>
    </row>
    <row r="457" spans="19:19" x14ac:dyDescent="0.2">
      <c r="S457" s="76"/>
    </row>
    <row r="458" spans="19:19" x14ac:dyDescent="0.2">
      <c r="S458" s="76"/>
    </row>
    <row r="459" spans="19:19" x14ac:dyDescent="0.2">
      <c r="S459" s="76"/>
    </row>
    <row r="460" spans="19:19" x14ac:dyDescent="0.2">
      <c r="S460" s="76"/>
    </row>
    <row r="461" spans="19:19" x14ac:dyDescent="0.2">
      <c r="S461" s="76"/>
    </row>
    <row r="462" spans="19:19" x14ac:dyDescent="0.2">
      <c r="S462" s="76"/>
    </row>
    <row r="463" spans="19:19" x14ac:dyDescent="0.2">
      <c r="S463" s="76"/>
    </row>
    <row r="464" spans="19:19" x14ac:dyDescent="0.2">
      <c r="S464" s="76"/>
    </row>
    <row r="465" spans="19:19" x14ac:dyDescent="0.2">
      <c r="S465" s="76"/>
    </row>
    <row r="466" spans="19:19" x14ac:dyDescent="0.2">
      <c r="S466" s="76"/>
    </row>
    <row r="467" spans="19:19" x14ac:dyDescent="0.2">
      <c r="S467" s="76"/>
    </row>
    <row r="468" spans="19:19" x14ac:dyDescent="0.2">
      <c r="S468" s="76"/>
    </row>
    <row r="469" spans="19:19" x14ac:dyDescent="0.2">
      <c r="S469" s="76"/>
    </row>
    <row r="470" spans="19:19" x14ac:dyDescent="0.2">
      <c r="S470" s="76"/>
    </row>
    <row r="471" spans="19:19" x14ac:dyDescent="0.2">
      <c r="S471" s="76"/>
    </row>
    <row r="472" spans="19:19" x14ac:dyDescent="0.2">
      <c r="S472" s="76"/>
    </row>
    <row r="473" spans="19:19" x14ac:dyDescent="0.2">
      <c r="S473" s="76"/>
    </row>
    <row r="474" spans="19:19" x14ac:dyDescent="0.2">
      <c r="S474" s="76"/>
    </row>
    <row r="475" spans="19:19" x14ac:dyDescent="0.2">
      <c r="S475" s="76"/>
    </row>
    <row r="476" spans="19:19" x14ac:dyDescent="0.2">
      <c r="S476" s="76"/>
    </row>
    <row r="477" spans="19:19" x14ac:dyDescent="0.2">
      <c r="S477" s="76"/>
    </row>
    <row r="478" spans="19:19" x14ac:dyDescent="0.2">
      <c r="S478" s="76"/>
    </row>
    <row r="479" spans="19:19" x14ac:dyDescent="0.2">
      <c r="S479" s="76"/>
    </row>
    <row r="480" spans="19:19" x14ac:dyDescent="0.2">
      <c r="S480" s="76"/>
    </row>
    <row r="481" spans="19:19" x14ac:dyDescent="0.2">
      <c r="S481" s="76"/>
    </row>
    <row r="482" spans="19:19" x14ac:dyDescent="0.2">
      <c r="S482" s="76"/>
    </row>
    <row r="483" spans="19:19" x14ac:dyDescent="0.2">
      <c r="S483" s="76"/>
    </row>
    <row r="484" spans="19:19" x14ac:dyDescent="0.2">
      <c r="S484" s="76"/>
    </row>
    <row r="485" spans="19:19" x14ac:dyDescent="0.2">
      <c r="S485" s="76"/>
    </row>
    <row r="486" spans="19:19" x14ac:dyDescent="0.2">
      <c r="S486" s="76"/>
    </row>
    <row r="487" spans="19:19" x14ac:dyDescent="0.2">
      <c r="S487" s="76"/>
    </row>
    <row r="488" spans="19:19" x14ac:dyDescent="0.2">
      <c r="S488" s="76"/>
    </row>
    <row r="489" spans="19:19" x14ac:dyDescent="0.2">
      <c r="S489" s="76"/>
    </row>
    <row r="490" spans="19:19" x14ac:dyDescent="0.2">
      <c r="S490" s="76"/>
    </row>
    <row r="491" spans="19:19" x14ac:dyDescent="0.2">
      <c r="S491" s="76"/>
    </row>
    <row r="492" spans="19:19" x14ac:dyDescent="0.2">
      <c r="S492" s="76"/>
    </row>
    <row r="493" spans="19:19" x14ac:dyDescent="0.2">
      <c r="S493" s="76"/>
    </row>
    <row r="494" spans="19:19" x14ac:dyDescent="0.2">
      <c r="S494" s="76"/>
    </row>
    <row r="495" spans="19:19" x14ac:dyDescent="0.2">
      <c r="S495" s="76"/>
    </row>
    <row r="496" spans="19:19" x14ac:dyDescent="0.2">
      <c r="S496" s="76"/>
    </row>
    <row r="497" spans="19:19" x14ac:dyDescent="0.2">
      <c r="S497" s="76"/>
    </row>
    <row r="498" spans="19:19" x14ac:dyDescent="0.2">
      <c r="S498" s="76"/>
    </row>
    <row r="499" spans="19:19" x14ac:dyDescent="0.2">
      <c r="S499" s="76"/>
    </row>
    <row r="500" spans="19:19" x14ac:dyDescent="0.2">
      <c r="S500" s="76"/>
    </row>
    <row r="501" spans="19:19" x14ac:dyDescent="0.2">
      <c r="S501" s="76"/>
    </row>
    <row r="502" spans="19:19" x14ac:dyDescent="0.2">
      <c r="S502" s="76"/>
    </row>
    <row r="503" spans="19:19" x14ac:dyDescent="0.2">
      <c r="S503" s="76"/>
    </row>
    <row r="504" spans="19:19" x14ac:dyDescent="0.2">
      <c r="S504" s="76"/>
    </row>
    <row r="505" spans="19:19" x14ac:dyDescent="0.2">
      <c r="S505" s="76"/>
    </row>
    <row r="506" spans="19:19" x14ac:dyDescent="0.2">
      <c r="S506" s="76"/>
    </row>
    <row r="65536" spans="26:27" x14ac:dyDescent="0.2">
      <c r="Z65536" s="24"/>
      <c r="AA65536" s="24"/>
    </row>
  </sheetData>
  <mergeCells count="698">
    <mergeCell ref="I366:I372"/>
    <mergeCell ref="H338:H344"/>
    <mergeCell ref="H345:H351"/>
    <mergeCell ref="I338:I344"/>
    <mergeCell ref="I345:I351"/>
    <mergeCell ref="I352:I358"/>
    <mergeCell ref="I359:I365"/>
    <mergeCell ref="G317:G323"/>
    <mergeCell ref="G324:G330"/>
    <mergeCell ref="G331:G337"/>
    <mergeCell ref="H317:H323"/>
    <mergeCell ref="I317:I323"/>
    <mergeCell ref="G282:G288"/>
    <mergeCell ref="G289:G295"/>
    <mergeCell ref="G296:G302"/>
    <mergeCell ref="G303:G309"/>
    <mergeCell ref="A2:A29"/>
    <mergeCell ref="A30:A57"/>
    <mergeCell ref="A58:A92"/>
    <mergeCell ref="G366:G372"/>
    <mergeCell ref="G310:G316"/>
    <mergeCell ref="G338:G344"/>
    <mergeCell ref="G345:G351"/>
    <mergeCell ref="G352:G358"/>
    <mergeCell ref="G359:G365"/>
    <mergeCell ref="G268:G274"/>
    <mergeCell ref="G219:G225"/>
    <mergeCell ref="G254:G260"/>
    <mergeCell ref="G261:G267"/>
    <mergeCell ref="G170:G176"/>
    <mergeCell ref="G177:G183"/>
    <mergeCell ref="G226:G232"/>
    <mergeCell ref="G233:G239"/>
    <mergeCell ref="G240:G246"/>
    <mergeCell ref="G247:G253"/>
    <mergeCell ref="G142:G148"/>
    <mergeCell ref="G149:G155"/>
    <mergeCell ref="G156:G162"/>
    <mergeCell ref="G163:G169"/>
    <mergeCell ref="G275:G281"/>
    <mergeCell ref="G184:G190"/>
    <mergeCell ref="G191:G197"/>
    <mergeCell ref="G198:G204"/>
    <mergeCell ref="G205:G211"/>
    <mergeCell ref="G212:G218"/>
    <mergeCell ref="G100:G106"/>
    <mergeCell ref="G107:G113"/>
    <mergeCell ref="G114:G120"/>
    <mergeCell ref="G121:G127"/>
    <mergeCell ref="G128:G134"/>
    <mergeCell ref="G135:G141"/>
    <mergeCell ref="G58:G64"/>
    <mergeCell ref="G65:G71"/>
    <mergeCell ref="G72:G78"/>
    <mergeCell ref="G79:G85"/>
    <mergeCell ref="G86:G92"/>
    <mergeCell ref="G93:G99"/>
    <mergeCell ref="I44:I50"/>
    <mergeCell ref="I86:I92"/>
    <mergeCell ref="G2:G8"/>
    <mergeCell ref="G9:G15"/>
    <mergeCell ref="G16:G22"/>
    <mergeCell ref="G23:G29"/>
    <mergeCell ref="G30:G36"/>
    <mergeCell ref="G37:G43"/>
    <mergeCell ref="G44:G50"/>
    <mergeCell ref="G51:G57"/>
    <mergeCell ref="I2:I8"/>
    <mergeCell ref="I9:I15"/>
    <mergeCell ref="I16:I22"/>
    <mergeCell ref="I23:I29"/>
    <mergeCell ref="I30:I36"/>
    <mergeCell ref="I37:I43"/>
    <mergeCell ref="H30:H36"/>
    <mergeCell ref="H37:H43"/>
    <mergeCell ref="H44:H50"/>
    <mergeCell ref="H51:H57"/>
    <mergeCell ref="H2:H8"/>
    <mergeCell ref="H9:H15"/>
    <mergeCell ref="H16:H22"/>
    <mergeCell ref="H23:H29"/>
    <mergeCell ref="H58:H64"/>
    <mergeCell ref="U366:U372"/>
    <mergeCell ref="X366:X372"/>
    <mergeCell ref="U352:U358"/>
    <mergeCell ref="X352:X358"/>
    <mergeCell ref="U359:U365"/>
    <mergeCell ref="X359:X365"/>
    <mergeCell ref="H352:H358"/>
    <mergeCell ref="H359:H365"/>
    <mergeCell ref="H366:H372"/>
    <mergeCell ref="W352:W358"/>
    <mergeCell ref="W359:W365"/>
    <mergeCell ref="W366:W372"/>
    <mergeCell ref="U338:U344"/>
    <mergeCell ref="V352:V358"/>
    <mergeCell ref="V359:V365"/>
    <mergeCell ref="V366:V372"/>
    <mergeCell ref="V338:V344"/>
    <mergeCell ref="V345:V351"/>
    <mergeCell ref="H324:H330"/>
    <mergeCell ref="H331:H337"/>
    <mergeCell ref="I324:I330"/>
    <mergeCell ref="I331:I337"/>
    <mergeCell ref="X338:X344"/>
    <mergeCell ref="U345:U351"/>
    <mergeCell ref="X345:X351"/>
    <mergeCell ref="W338:W344"/>
    <mergeCell ref="W345:W351"/>
    <mergeCell ref="U331:U337"/>
    <mergeCell ref="X331:X337"/>
    <mergeCell ref="W324:W330"/>
    <mergeCell ref="W331:W337"/>
    <mergeCell ref="V324:V330"/>
    <mergeCell ref="V331:V337"/>
    <mergeCell ref="U324:U330"/>
    <mergeCell ref="X324:X330"/>
    <mergeCell ref="X310:X316"/>
    <mergeCell ref="U317:U323"/>
    <mergeCell ref="X317:X323"/>
    <mergeCell ref="W310:W316"/>
    <mergeCell ref="W317:W323"/>
    <mergeCell ref="V310:V316"/>
    <mergeCell ref="V317:V323"/>
    <mergeCell ref="X296:X302"/>
    <mergeCell ref="U303:U309"/>
    <mergeCell ref="X303:X309"/>
    <mergeCell ref="W296:W302"/>
    <mergeCell ref="W303:W309"/>
    <mergeCell ref="V296:V302"/>
    <mergeCell ref="V303:V309"/>
    <mergeCell ref="V282:V288"/>
    <mergeCell ref="V289:V295"/>
    <mergeCell ref="H282:H288"/>
    <mergeCell ref="H289:H295"/>
    <mergeCell ref="U296:U302"/>
    <mergeCell ref="H296:H302"/>
    <mergeCell ref="H303:H309"/>
    <mergeCell ref="U310:U316"/>
    <mergeCell ref="I296:I302"/>
    <mergeCell ref="I303:I309"/>
    <mergeCell ref="I310:I316"/>
    <mergeCell ref="H310:H316"/>
    <mergeCell ref="T310:T316"/>
    <mergeCell ref="T296:T302"/>
    <mergeCell ref="T303:T309"/>
    <mergeCell ref="U268:U274"/>
    <mergeCell ref="H268:H274"/>
    <mergeCell ref="H275:H281"/>
    <mergeCell ref="U282:U288"/>
    <mergeCell ref="I282:I288"/>
    <mergeCell ref="I289:I295"/>
    <mergeCell ref="I268:I274"/>
    <mergeCell ref="I275:I281"/>
    <mergeCell ref="X268:X274"/>
    <mergeCell ref="U275:U281"/>
    <mergeCell ref="X275:X281"/>
    <mergeCell ref="W268:W274"/>
    <mergeCell ref="W275:W281"/>
    <mergeCell ref="V268:V274"/>
    <mergeCell ref="V275:V281"/>
    <mergeCell ref="T289:T295"/>
    <mergeCell ref="T268:T274"/>
    <mergeCell ref="T275:T281"/>
    <mergeCell ref="T282:T288"/>
    <mergeCell ref="X282:X288"/>
    <mergeCell ref="U289:U295"/>
    <mergeCell ref="X289:X295"/>
    <mergeCell ref="W282:W288"/>
    <mergeCell ref="W289:W295"/>
    <mergeCell ref="X254:X260"/>
    <mergeCell ref="U261:U267"/>
    <mergeCell ref="X261:X267"/>
    <mergeCell ref="W254:W260"/>
    <mergeCell ref="W261:W267"/>
    <mergeCell ref="V254:V260"/>
    <mergeCell ref="V261:V267"/>
    <mergeCell ref="H254:H260"/>
    <mergeCell ref="H261:H267"/>
    <mergeCell ref="X240:X246"/>
    <mergeCell ref="U247:U253"/>
    <mergeCell ref="X247:X253"/>
    <mergeCell ref="W240:W246"/>
    <mergeCell ref="W247:W253"/>
    <mergeCell ref="V240:V246"/>
    <mergeCell ref="V247:V253"/>
    <mergeCell ref="T240:T246"/>
    <mergeCell ref="T247:T253"/>
    <mergeCell ref="H233:H239"/>
    <mergeCell ref="U240:U246"/>
    <mergeCell ref="H240:H246"/>
    <mergeCell ref="H247:H253"/>
    <mergeCell ref="U254:U260"/>
    <mergeCell ref="I240:I246"/>
    <mergeCell ref="I247:I253"/>
    <mergeCell ref="I254:I260"/>
    <mergeCell ref="I261:I267"/>
    <mergeCell ref="T254:T260"/>
    <mergeCell ref="T261:T267"/>
    <mergeCell ref="I233:I239"/>
    <mergeCell ref="T233:T239"/>
    <mergeCell ref="X226:X232"/>
    <mergeCell ref="U233:U239"/>
    <mergeCell ref="X233:X239"/>
    <mergeCell ref="W226:W232"/>
    <mergeCell ref="W233:W239"/>
    <mergeCell ref="V226:V232"/>
    <mergeCell ref="V233:V239"/>
    <mergeCell ref="V198:V204"/>
    <mergeCell ref="V205:V211"/>
    <mergeCell ref="X198:X204"/>
    <mergeCell ref="X205:X211"/>
    <mergeCell ref="W198:W204"/>
    <mergeCell ref="W205:W211"/>
    <mergeCell ref="X212:X218"/>
    <mergeCell ref="U219:U225"/>
    <mergeCell ref="X219:X225"/>
    <mergeCell ref="W212:W218"/>
    <mergeCell ref="W219:W225"/>
    <mergeCell ref="V212:V218"/>
    <mergeCell ref="V219:V225"/>
    <mergeCell ref="H198:H204"/>
    <mergeCell ref="H205:H211"/>
    <mergeCell ref="U212:U218"/>
    <mergeCell ref="H212:H218"/>
    <mergeCell ref="H219:H225"/>
    <mergeCell ref="U226:U232"/>
    <mergeCell ref="I226:I232"/>
    <mergeCell ref="H226:H232"/>
    <mergeCell ref="U184:U190"/>
    <mergeCell ref="H184:H190"/>
    <mergeCell ref="H191:H197"/>
    <mergeCell ref="U198:U204"/>
    <mergeCell ref="I184:I190"/>
    <mergeCell ref="I191:I197"/>
    <mergeCell ref="I198:I204"/>
    <mergeCell ref="I205:I211"/>
    <mergeCell ref="T198:T204"/>
    <mergeCell ref="T205:T211"/>
    <mergeCell ref="U205:U211"/>
    <mergeCell ref="T226:T232"/>
    <mergeCell ref="I212:I218"/>
    <mergeCell ref="I219:I225"/>
    <mergeCell ref="T212:T218"/>
    <mergeCell ref="T219:T225"/>
    <mergeCell ref="X184:X190"/>
    <mergeCell ref="U191:U197"/>
    <mergeCell ref="X191:X197"/>
    <mergeCell ref="W184:W190"/>
    <mergeCell ref="W191:W197"/>
    <mergeCell ref="V184:V190"/>
    <mergeCell ref="V191:V197"/>
    <mergeCell ref="T184:T190"/>
    <mergeCell ref="T191:T197"/>
    <mergeCell ref="U156:U162"/>
    <mergeCell ref="H156:H162"/>
    <mergeCell ref="H163:H169"/>
    <mergeCell ref="U170:U176"/>
    <mergeCell ref="I170:I176"/>
    <mergeCell ref="I177:I183"/>
    <mergeCell ref="I156:I162"/>
    <mergeCell ref="I163:I169"/>
    <mergeCell ref="X156:X162"/>
    <mergeCell ref="U163:U169"/>
    <mergeCell ref="X163:X169"/>
    <mergeCell ref="W156:W162"/>
    <mergeCell ref="W163:W169"/>
    <mergeCell ref="V156:V162"/>
    <mergeCell ref="V163:V169"/>
    <mergeCell ref="X170:X176"/>
    <mergeCell ref="U177:U183"/>
    <mergeCell ref="X177:X183"/>
    <mergeCell ref="W170:W176"/>
    <mergeCell ref="W177:W183"/>
    <mergeCell ref="V170:V176"/>
    <mergeCell ref="V177:V183"/>
    <mergeCell ref="H170:H176"/>
    <mergeCell ref="H177:H183"/>
    <mergeCell ref="U128:U134"/>
    <mergeCell ref="H128:H134"/>
    <mergeCell ref="H135:H141"/>
    <mergeCell ref="U142:U148"/>
    <mergeCell ref="I128:I134"/>
    <mergeCell ref="I135:I141"/>
    <mergeCell ref="I142:I148"/>
    <mergeCell ref="I149:I155"/>
    <mergeCell ref="X128:X134"/>
    <mergeCell ref="U135:U141"/>
    <mergeCell ref="X135:X141"/>
    <mergeCell ref="W128:W134"/>
    <mergeCell ref="W135:W141"/>
    <mergeCell ref="V128:V134"/>
    <mergeCell ref="V135:V141"/>
    <mergeCell ref="X142:X148"/>
    <mergeCell ref="U149:U155"/>
    <mergeCell ref="X149:X155"/>
    <mergeCell ref="W142:W148"/>
    <mergeCell ref="W149:W155"/>
    <mergeCell ref="V142:V148"/>
    <mergeCell ref="V149:V155"/>
    <mergeCell ref="H142:H148"/>
    <mergeCell ref="H149:H155"/>
    <mergeCell ref="U100:U106"/>
    <mergeCell ref="H100:H106"/>
    <mergeCell ref="H107:H113"/>
    <mergeCell ref="U114:U120"/>
    <mergeCell ref="I114:I120"/>
    <mergeCell ref="I121:I127"/>
    <mergeCell ref="I100:I106"/>
    <mergeCell ref="I107:I113"/>
    <mergeCell ref="X100:X106"/>
    <mergeCell ref="U107:U113"/>
    <mergeCell ref="X107:X113"/>
    <mergeCell ref="W100:W106"/>
    <mergeCell ref="W107:W113"/>
    <mergeCell ref="V100:V106"/>
    <mergeCell ref="V107:V113"/>
    <mergeCell ref="X114:X120"/>
    <mergeCell ref="U121:U127"/>
    <mergeCell ref="X121:X127"/>
    <mergeCell ref="W114:W120"/>
    <mergeCell ref="W121:W127"/>
    <mergeCell ref="V114:V120"/>
    <mergeCell ref="V121:V127"/>
    <mergeCell ref="H114:H120"/>
    <mergeCell ref="H121:H127"/>
    <mergeCell ref="U72:U78"/>
    <mergeCell ref="H72:H78"/>
    <mergeCell ref="H79:H85"/>
    <mergeCell ref="U86:U92"/>
    <mergeCell ref="I72:I78"/>
    <mergeCell ref="I79:I85"/>
    <mergeCell ref="I93:I99"/>
    <mergeCell ref="T79:T85"/>
    <mergeCell ref="X72:X78"/>
    <mergeCell ref="U79:U85"/>
    <mergeCell ref="X79:X85"/>
    <mergeCell ref="W72:W78"/>
    <mergeCell ref="W79:W85"/>
    <mergeCell ref="V72:V78"/>
    <mergeCell ref="V79:V85"/>
    <mergeCell ref="X86:X92"/>
    <mergeCell ref="U93:U99"/>
    <mergeCell ref="X93:X99"/>
    <mergeCell ref="W86:W92"/>
    <mergeCell ref="W93:W99"/>
    <mergeCell ref="V86:V92"/>
    <mergeCell ref="V93:V99"/>
    <mergeCell ref="H86:H92"/>
    <mergeCell ref="H93:H99"/>
    <mergeCell ref="X58:X64"/>
    <mergeCell ref="U65:U71"/>
    <mergeCell ref="X65:X71"/>
    <mergeCell ref="W58:W64"/>
    <mergeCell ref="W65:W71"/>
    <mergeCell ref="V58:V64"/>
    <mergeCell ref="V65:V71"/>
    <mergeCell ref="X44:X50"/>
    <mergeCell ref="U51:U57"/>
    <mergeCell ref="X51:X57"/>
    <mergeCell ref="W44:W50"/>
    <mergeCell ref="W51:W57"/>
    <mergeCell ref="V44:V50"/>
    <mergeCell ref="V51:V57"/>
    <mergeCell ref="X30:X36"/>
    <mergeCell ref="U37:U43"/>
    <mergeCell ref="X37:X43"/>
    <mergeCell ref="W30:W36"/>
    <mergeCell ref="W37:W43"/>
    <mergeCell ref="V30:V36"/>
    <mergeCell ref="V37:V43"/>
    <mergeCell ref="X16:X22"/>
    <mergeCell ref="U23:U29"/>
    <mergeCell ref="X23:X29"/>
    <mergeCell ref="W16:W22"/>
    <mergeCell ref="W23:W29"/>
    <mergeCell ref="V16:V22"/>
    <mergeCell ref="V23:V29"/>
    <mergeCell ref="X2:X8"/>
    <mergeCell ref="U9:U15"/>
    <mergeCell ref="X9:X15"/>
    <mergeCell ref="U2:U8"/>
    <mergeCell ref="W2:W8"/>
    <mergeCell ref="W9:W15"/>
    <mergeCell ref="V9:V15"/>
    <mergeCell ref="V2:V8"/>
    <mergeCell ref="B366:B372"/>
    <mergeCell ref="U16:U22"/>
    <mergeCell ref="U30:U36"/>
    <mergeCell ref="U44:U50"/>
    <mergeCell ref="U58:U64"/>
    <mergeCell ref="B338:B344"/>
    <mergeCell ref="H65:H71"/>
    <mergeCell ref="I58:I64"/>
    <mergeCell ref="I65:I71"/>
    <mergeCell ref="I51:I57"/>
    <mergeCell ref="B296:B302"/>
    <mergeCell ref="B303:B309"/>
    <mergeCell ref="B345:B351"/>
    <mergeCell ref="B352:B358"/>
    <mergeCell ref="B359:B365"/>
    <mergeCell ref="B310:B316"/>
    <mergeCell ref="B317:B323"/>
    <mergeCell ref="B324:B330"/>
    <mergeCell ref="B331:B337"/>
    <mergeCell ref="B254:B260"/>
    <mergeCell ref="B261:B267"/>
    <mergeCell ref="B268:B274"/>
    <mergeCell ref="B275:B281"/>
    <mergeCell ref="B282:B288"/>
    <mergeCell ref="B289:B295"/>
    <mergeCell ref="B212:B218"/>
    <mergeCell ref="B219:B225"/>
    <mergeCell ref="B226:B232"/>
    <mergeCell ref="B233:B239"/>
    <mergeCell ref="B240:B246"/>
    <mergeCell ref="B247:B253"/>
    <mergeCell ref="B170:B176"/>
    <mergeCell ref="B177:B183"/>
    <mergeCell ref="B184:B190"/>
    <mergeCell ref="B191:B197"/>
    <mergeCell ref="B198:B204"/>
    <mergeCell ref="B205:B211"/>
    <mergeCell ref="B128:B134"/>
    <mergeCell ref="B135:B141"/>
    <mergeCell ref="B142:B148"/>
    <mergeCell ref="B149:B155"/>
    <mergeCell ref="B156:B162"/>
    <mergeCell ref="B163:B169"/>
    <mergeCell ref="B86:B92"/>
    <mergeCell ref="B93:B99"/>
    <mergeCell ref="B100:B106"/>
    <mergeCell ref="B107:B113"/>
    <mergeCell ref="B114:B120"/>
    <mergeCell ref="B121:B127"/>
    <mergeCell ref="B44:B50"/>
    <mergeCell ref="B51:B57"/>
    <mergeCell ref="B58:B64"/>
    <mergeCell ref="B65:B71"/>
    <mergeCell ref="B72:B78"/>
    <mergeCell ref="B79:B85"/>
    <mergeCell ref="B2:B8"/>
    <mergeCell ref="B9:B15"/>
    <mergeCell ref="B16:B22"/>
    <mergeCell ref="B23:B29"/>
    <mergeCell ref="B30:B36"/>
    <mergeCell ref="B37:B43"/>
    <mergeCell ref="A338:A372"/>
    <mergeCell ref="A212:A246"/>
    <mergeCell ref="A247:A274"/>
    <mergeCell ref="A275:A302"/>
    <mergeCell ref="A303:A337"/>
    <mergeCell ref="A93:A120"/>
    <mergeCell ref="A121:A148"/>
    <mergeCell ref="A149:A183"/>
    <mergeCell ref="A184:A211"/>
    <mergeCell ref="AC58:AC92"/>
    <mergeCell ref="AC93:AC120"/>
    <mergeCell ref="AC121:AC148"/>
    <mergeCell ref="AC149:AC183"/>
    <mergeCell ref="AC184:AC211"/>
    <mergeCell ref="AC212:AC246"/>
    <mergeCell ref="Y2:Y8"/>
    <mergeCell ref="Y9:Y15"/>
    <mergeCell ref="Y16:Y22"/>
    <mergeCell ref="Y23:Y29"/>
    <mergeCell ref="AC2:AC29"/>
    <mergeCell ref="AC30:AC57"/>
    <mergeCell ref="Z2:Z29"/>
    <mergeCell ref="Z30:Z57"/>
    <mergeCell ref="Y58:Y64"/>
    <mergeCell ref="Y65:Y71"/>
    <mergeCell ref="Y72:Y78"/>
    <mergeCell ref="Y79:Y85"/>
    <mergeCell ref="Y30:Y36"/>
    <mergeCell ref="Y37:Y43"/>
    <mergeCell ref="Y44:Y50"/>
    <mergeCell ref="Y51:Y57"/>
    <mergeCell ref="Y114:Y120"/>
    <mergeCell ref="Y121:Y127"/>
    <mergeCell ref="Y128:Y134"/>
    <mergeCell ref="Y135:Y141"/>
    <mergeCell ref="Y86:Y92"/>
    <mergeCell ref="Y93:Y99"/>
    <mergeCell ref="Y100:Y106"/>
    <mergeCell ref="Y107:Y113"/>
    <mergeCell ref="Y170:Y176"/>
    <mergeCell ref="Y177:Y183"/>
    <mergeCell ref="Y184:Y190"/>
    <mergeCell ref="Y338:Y344"/>
    <mergeCell ref="Y191:Y197"/>
    <mergeCell ref="Y142:Y148"/>
    <mergeCell ref="Y149:Y155"/>
    <mergeCell ref="Y156:Y162"/>
    <mergeCell ref="Y163:Y169"/>
    <mergeCell ref="Y226:Y232"/>
    <mergeCell ref="Y233:Y239"/>
    <mergeCell ref="Y240:Y246"/>
    <mergeCell ref="Y247:Y253"/>
    <mergeCell ref="Y198:Y204"/>
    <mergeCell ref="Y205:Y211"/>
    <mergeCell ref="Y212:Y218"/>
    <mergeCell ref="Y219:Y225"/>
    <mergeCell ref="Y289:Y295"/>
    <mergeCell ref="AF184:AF211"/>
    <mergeCell ref="AF212:AF246"/>
    <mergeCell ref="AF247:AF274"/>
    <mergeCell ref="AF275:AF302"/>
    <mergeCell ref="AF303:AF337"/>
    <mergeCell ref="AA275:AA302"/>
    <mergeCell ref="Y296:Y302"/>
    <mergeCell ref="Y303:Y309"/>
    <mergeCell ref="Y254:Y260"/>
    <mergeCell ref="Y261:Y267"/>
    <mergeCell ref="Y268:Y274"/>
    <mergeCell ref="Y275:Y281"/>
    <mergeCell ref="Y282:Y288"/>
    <mergeCell ref="AD184:AD211"/>
    <mergeCell ref="AB2:AB29"/>
    <mergeCell ref="AI338:AI372"/>
    <mergeCell ref="Y366:Y372"/>
    <mergeCell ref="AD2:AD29"/>
    <mergeCell ref="AD30:AD57"/>
    <mergeCell ref="AD58:AD92"/>
    <mergeCell ref="AD93:AD120"/>
    <mergeCell ref="AD121:AD148"/>
    <mergeCell ref="AD149:AD183"/>
    <mergeCell ref="AD338:AD372"/>
    <mergeCell ref="AD212:AD246"/>
    <mergeCell ref="AD247:AD274"/>
    <mergeCell ref="AC247:AC274"/>
    <mergeCell ref="AC275:AC302"/>
    <mergeCell ref="AC303:AC337"/>
    <mergeCell ref="AC338:AC372"/>
    <mergeCell ref="AD275:AD302"/>
    <mergeCell ref="AD303:AD337"/>
    <mergeCell ref="AB93:AB120"/>
    <mergeCell ref="AB121:AB148"/>
    <mergeCell ref="AB149:AB183"/>
    <mergeCell ref="Z338:Z372"/>
    <mergeCell ref="AA2:AA29"/>
    <mergeCell ref="AA247:AA274"/>
    <mergeCell ref="AB30:AB57"/>
    <mergeCell ref="AB58:AB92"/>
    <mergeCell ref="AF93:AF120"/>
    <mergeCell ref="AF121:AF148"/>
    <mergeCell ref="AF149:AF183"/>
    <mergeCell ref="AB303:AB337"/>
    <mergeCell ref="AB338:AB372"/>
    <mergeCell ref="AI2:AI29"/>
    <mergeCell ref="AI58:AI92"/>
    <mergeCell ref="AI93:AI120"/>
    <mergeCell ref="AI121:AI148"/>
    <mergeCell ref="AI149:AI183"/>
    <mergeCell ref="AI184:AI211"/>
    <mergeCell ref="AH121:AH148"/>
    <mergeCell ref="AB275:AB302"/>
    <mergeCell ref="AE2:AE29"/>
    <mergeCell ref="AE30:AE57"/>
    <mergeCell ref="AE121:AE148"/>
    <mergeCell ref="AE149:AE183"/>
    <mergeCell ref="AE184:AE211"/>
    <mergeCell ref="AE212:AE246"/>
    <mergeCell ref="AF2:AF29"/>
    <mergeCell ref="AF30:AF57"/>
    <mergeCell ref="AF58:AF92"/>
    <mergeCell ref="AJ275:AJ302"/>
    <mergeCell ref="AA303:AA337"/>
    <mergeCell ref="AA338:AA372"/>
    <mergeCell ref="AE58:AE92"/>
    <mergeCell ref="AE93:AE120"/>
    <mergeCell ref="T51:T57"/>
    <mergeCell ref="T58:T64"/>
    <mergeCell ref="T65:T71"/>
    <mergeCell ref="T72:T78"/>
    <mergeCell ref="AB184:AB211"/>
    <mergeCell ref="AB212:AB246"/>
    <mergeCell ref="T107:T113"/>
    <mergeCell ref="T114:T120"/>
    <mergeCell ref="T121:T127"/>
    <mergeCell ref="T128:T134"/>
    <mergeCell ref="AA30:AA57"/>
    <mergeCell ref="AA58:AA92"/>
    <mergeCell ref="AA93:AA120"/>
    <mergeCell ref="AA121:AA148"/>
    <mergeCell ref="AA149:AA183"/>
    <mergeCell ref="AA184:AA211"/>
    <mergeCell ref="AA212:AA246"/>
    <mergeCell ref="Z93:Z120"/>
    <mergeCell ref="Z121:Z148"/>
    <mergeCell ref="AF338:AF372"/>
    <mergeCell ref="T86:T92"/>
    <mergeCell ref="T93:T99"/>
    <mergeCell ref="T100:T106"/>
    <mergeCell ref="AB247:AB274"/>
    <mergeCell ref="Z212:Z246"/>
    <mergeCell ref="Z247:Z274"/>
    <mergeCell ref="T142:T148"/>
    <mergeCell ref="AE247:AE274"/>
    <mergeCell ref="AE275:AE302"/>
    <mergeCell ref="AE303:AE337"/>
    <mergeCell ref="AE338:AE372"/>
    <mergeCell ref="Z149:Z183"/>
    <mergeCell ref="Z184:Z211"/>
    <mergeCell ref="Z58:Z92"/>
    <mergeCell ref="Z275:Z302"/>
    <mergeCell ref="Z303:Z337"/>
    <mergeCell ref="Y345:Y351"/>
    <mergeCell ref="Y352:Y358"/>
    <mergeCell ref="Y359:Y365"/>
    <mergeCell ref="Y310:Y316"/>
    <mergeCell ref="Y317:Y323"/>
    <mergeCell ref="Y324:Y330"/>
    <mergeCell ref="Y331:Y337"/>
    <mergeCell ref="AL338:AL372"/>
    <mergeCell ref="AJ303:AJ337"/>
    <mergeCell ref="AJ338:AJ372"/>
    <mergeCell ref="AK58:AK92"/>
    <mergeCell ref="AK149:AK183"/>
    <mergeCell ref="AI303:AI337"/>
    <mergeCell ref="AL2:AL29"/>
    <mergeCell ref="AL30:AL57"/>
    <mergeCell ref="AL58:AL92"/>
    <mergeCell ref="AL93:AL120"/>
    <mergeCell ref="AL121:AL148"/>
    <mergeCell ref="AL149:AL183"/>
    <mergeCell ref="AJ2:AJ29"/>
    <mergeCell ref="AJ30:AJ57"/>
    <mergeCell ref="AJ58:AJ92"/>
    <mergeCell ref="AJ93:AJ120"/>
    <mergeCell ref="AJ121:AJ148"/>
    <mergeCell ref="AJ149:AJ183"/>
    <mergeCell ref="AJ184:AJ211"/>
    <mergeCell ref="AI30:AI57"/>
    <mergeCell ref="AL303:AL337"/>
    <mergeCell ref="AK303:AK337"/>
    <mergeCell ref="AK338:AK372"/>
    <mergeCell ref="AK275:AK302"/>
    <mergeCell ref="AG2:AG29"/>
    <mergeCell ref="AG30:AG57"/>
    <mergeCell ref="AG58:AG92"/>
    <mergeCell ref="AG93:AG120"/>
    <mergeCell ref="AL247:AL274"/>
    <mergeCell ref="AL275:AL302"/>
    <mergeCell ref="AL184:AL211"/>
    <mergeCell ref="AL212:AL246"/>
    <mergeCell ref="AK2:AK29"/>
    <mergeCell ref="AK30:AK57"/>
    <mergeCell ref="AH2:AH29"/>
    <mergeCell ref="AH30:AH57"/>
    <mergeCell ref="AH58:AH92"/>
    <mergeCell ref="AH93:AH120"/>
    <mergeCell ref="AK93:AK120"/>
    <mergeCell ref="AK184:AK211"/>
    <mergeCell ref="AK212:AK246"/>
    <mergeCell ref="AK247:AK274"/>
    <mergeCell ref="AJ212:AJ246"/>
    <mergeCell ref="AK121:AK148"/>
    <mergeCell ref="AI212:AI246"/>
    <mergeCell ref="AI247:AI274"/>
    <mergeCell ref="AI275:AI302"/>
    <mergeCell ref="AJ247:AJ274"/>
    <mergeCell ref="AG338:AG372"/>
    <mergeCell ref="AG121:AG148"/>
    <mergeCell ref="AG149:AG183"/>
    <mergeCell ref="AG184:AG211"/>
    <mergeCell ref="AG212:AG246"/>
    <mergeCell ref="AG247:AG274"/>
    <mergeCell ref="AG275:AG302"/>
    <mergeCell ref="AG303:AG337"/>
    <mergeCell ref="AH212:AH246"/>
    <mergeCell ref="AH247:AH274"/>
    <mergeCell ref="AH338:AH372"/>
    <mergeCell ref="AH303:AH337"/>
    <mergeCell ref="AH184:AH211"/>
    <mergeCell ref="AH275:AH302"/>
    <mergeCell ref="AH149:AH183"/>
    <mergeCell ref="T324:T330"/>
    <mergeCell ref="T359:T365"/>
    <mergeCell ref="T366:T372"/>
    <mergeCell ref="T331:T337"/>
    <mergeCell ref="T338:T344"/>
    <mergeCell ref="T345:T351"/>
    <mergeCell ref="T352:T358"/>
    <mergeCell ref="T2:T8"/>
    <mergeCell ref="T9:T15"/>
    <mergeCell ref="T16:T22"/>
    <mergeCell ref="T23:T29"/>
    <mergeCell ref="T30:T36"/>
    <mergeCell ref="T37:T43"/>
    <mergeCell ref="T44:T50"/>
    <mergeCell ref="T135:T141"/>
    <mergeCell ref="T177:T183"/>
    <mergeCell ref="T149:T155"/>
    <mergeCell ref="T156:T162"/>
    <mergeCell ref="T163:T169"/>
    <mergeCell ref="T170:T176"/>
    <mergeCell ref="T317:T323"/>
  </mergeCells>
  <phoneticPr fontId="0" type="noConversion"/>
  <printOptions gridLines="1"/>
  <pageMargins left="0.41" right="0.24" top="0.98425196850393704" bottom="0.98425196850393704" header="0.51181102362204722" footer="0.51181102362204722"/>
  <pageSetup paperSize="9" scale="94" fitToHeight="0" orientation="landscape" verticalDpi="300" r:id="rId1"/>
  <headerFooter alignWithMargins="0">
    <oddHeader>&amp;L&amp;D&amp;C&amp;A&amp;R&amp;F</oddHeader>
  </headerFooter>
  <rowBreaks count="11" manualBreakCount="11">
    <brk id="29" max="16383" man="1"/>
    <brk id="57" max="16383" man="1"/>
    <brk id="92" max="16383" man="1"/>
    <brk id="120" max="16383" man="1"/>
    <brk id="148" max="16383" man="1"/>
    <brk id="183" max="16383" man="1"/>
    <brk id="211" max="16383" man="1"/>
    <brk id="246" max="16383" man="1"/>
    <brk id="274" max="16383" man="1"/>
    <brk id="302" max="16383" man="1"/>
    <brk id="337" max="16383" man="1"/>
  </rowBreaks>
  <colBreaks count="1" manualBreakCount="1">
    <brk id="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P40"/>
  <sheetViews>
    <sheetView showGridLines="0" tabSelected="1" zoomScale="85" zoomScaleNormal="85" workbookViewId="0">
      <selection activeCell="B18" sqref="B18"/>
    </sheetView>
  </sheetViews>
  <sheetFormatPr baseColWidth="10" defaultRowHeight="12.75" x14ac:dyDescent="0.2"/>
  <cols>
    <col min="1" max="1" width="5" style="16" customWidth="1"/>
    <col min="2" max="2" width="11.42578125" style="15"/>
    <col min="3" max="4" width="11.42578125" style="16"/>
    <col min="5" max="5" width="8.140625" style="16" customWidth="1"/>
    <col min="6" max="6" width="7.42578125" style="16" customWidth="1"/>
    <col min="7" max="7" width="9.7109375" style="17" customWidth="1"/>
    <col min="8" max="8" width="9.7109375" style="18" customWidth="1"/>
    <col min="9" max="9" width="9.7109375" style="39" customWidth="1"/>
    <col min="10" max="10" width="11.140625" style="39" customWidth="1"/>
    <col min="11" max="11" width="8.85546875" style="39" customWidth="1"/>
    <col min="12" max="12" width="1" style="356" customWidth="1"/>
    <col min="13" max="13" width="9.85546875" style="39" customWidth="1"/>
    <col min="14" max="14" width="1" style="481" customWidth="1"/>
    <col min="15" max="15" width="8.85546875" style="39" customWidth="1"/>
    <col min="16" max="16" width="1" style="481" customWidth="1"/>
    <col min="17" max="17" width="9.85546875" style="39" customWidth="1"/>
    <col min="18" max="18" width="9.28515625" style="16" customWidth="1"/>
    <col min="19" max="19" width="9.85546875" style="16" customWidth="1"/>
    <col min="20" max="21" width="9.42578125" style="19" customWidth="1"/>
    <col min="22" max="22" width="8.5703125" style="19" customWidth="1"/>
    <col min="23" max="23" width="7.85546875" style="19" customWidth="1"/>
    <col min="24" max="25" width="8.7109375" style="19" customWidth="1"/>
    <col min="26" max="27" width="9.85546875" style="19" customWidth="1"/>
    <col min="28" max="28" width="9.85546875" style="19" hidden="1" customWidth="1"/>
    <col min="29" max="29" width="12" style="19" customWidth="1"/>
    <col min="30" max="30" width="9.85546875" style="19" customWidth="1"/>
    <col min="31" max="33" width="9.85546875" style="19" hidden="1" customWidth="1"/>
    <col min="34" max="34" width="12.5703125" style="19" hidden="1" customWidth="1"/>
    <col min="35" max="35" width="11.5703125" style="19" hidden="1" customWidth="1"/>
    <col min="36" max="36" width="10" style="19" hidden="1" customWidth="1"/>
    <col min="37" max="37" width="10.42578125" style="19" hidden="1" customWidth="1"/>
    <col min="38" max="38" width="9.85546875" style="19" customWidth="1"/>
    <col min="39" max="39" width="10" style="19" customWidth="1"/>
    <col min="40" max="41" width="8.7109375" style="16" customWidth="1"/>
    <col min="42" max="42" width="7.85546875" style="16" customWidth="1"/>
    <col min="43" max="16384" width="11.42578125" style="16"/>
  </cols>
  <sheetData>
    <row r="1" spans="1:42" ht="57" customHeight="1" thickTop="1" thickBot="1" x14ac:dyDescent="0.25">
      <c r="A1" s="173"/>
      <c r="B1" s="174" t="s">
        <v>108</v>
      </c>
      <c r="C1" s="175" t="s">
        <v>106</v>
      </c>
      <c r="D1" s="190" t="s">
        <v>107</v>
      </c>
      <c r="E1" s="435" t="s">
        <v>221</v>
      </c>
      <c r="F1" s="436" t="s">
        <v>225</v>
      </c>
      <c r="G1" s="436" t="s">
        <v>223</v>
      </c>
      <c r="H1" s="436" t="s">
        <v>224</v>
      </c>
      <c r="I1" s="436" t="s">
        <v>156</v>
      </c>
      <c r="J1" s="436" t="s">
        <v>226</v>
      </c>
      <c r="K1" s="437" t="s">
        <v>227</v>
      </c>
      <c r="L1" s="114"/>
      <c r="M1" s="450" t="s">
        <v>301</v>
      </c>
      <c r="N1" s="483"/>
      <c r="O1" s="451" t="s">
        <v>300</v>
      </c>
      <c r="P1" s="480"/>
      <c r="Q1" s="452" t="s">
        <v>299</v>
      </c>
      <c r="R1" s="191" t="s">
        <v>145</v>
      </c>
      <c r="S1" s="191" t="s">
        <v>308</v>
      </c>
      <c r="T1" s="181" t="s">
        <v>104</v>
      </c>
      <c r="U1" s="458" t="s">
        <v>307</v>
      </c>
      <c r="V1" s="181" t="s">
        <v>180</v>
      </c>
      <c r="W1" s="181" t="s">
        <v>181</v>
      </c>
      <c r="X1" s="181" t="s">
        <v>124</v>
      </c>
      <c r="Y1" s="454" t="s">
        <v>306</v>
      </c>
      <c r="Z1" s="517" t="s">
        <v>319</v>
      </c>
      <c r="AA1" s="454" t="s">
        <v>302</v>
      </c>
      <c r="AB1" s="429"/>
      <c r="AC1" s="517" t="s">
        <v>320</v>
      </c>
      <c r="AD1" s="454" t="s">
        <v>303</v>
      </c>
      <c r="AE1" s="429"/>
      <c r="AF1" s="429"/>
      <c r="AG1" s="429"/>
      <c r="AH1" s="181"/>
      <c r="AI1" s="181"/>
      <c r="AJ1" s="181"/>
      <c r="AK1" s="428"/>
      <c r="AL1" s="316" t="s">
        <v>249</v>
      </c>
      <c r="AM1" s="181" t="s">
        <v>177</v>
      </c>
      <c r="AN1" s="182" t="s">
        <v>136</v>
      </c>
      <c r="AO1" s="514" t="s">
        <v>311</v>
      </c>
      <c r="AP1" s="183" t="s">
        <v>182</v>
      </c>
    </row>
    <row r="2" spans="1:42" ht="19.5" customHeight="1" x14ac:dyDescent="0.2">
      <c r="A2" s="466" t="s">
        <v>135</v>
      </c>
      <c r="B2" s="171" t="s">
        <v>109</v>
      </c>
      <c r="C2" s="172">
        <f>SUM('Zeiten-buchen'!C2)</f>
        <v>43101</v>
      </c>
      <c r="D2" s="433">
        <f>SUM('Zeiten-buchen'!C29)</f>
        <v>43128</v>
      </c>
      <c r="E2" s="589">
        <v>85</v>
      </c>
      <c r="F2" s="590">
        <v>213</v>
      </c>
      <c r="G2" s="599">
        <v>15855</v>
      </c>
      <c r="H2" s="591">
        <v>58.2</v>
      </c>
      <c r="I2" s="599">
        <v>9231</v>
      </c>
      <c r="J2" s="590">
        <v>0</v>
      </c>
      <c r="K2" s="592">
        <v>84.2</v>
      </c>
      <c r="L2" s="593"/>
      <c r="M2" s="594">
        <v>46</v>
      </c>
      <c r="N2" s="595"/>
      <c r="O2" s="596">
        <v>93</v>
      </c>
      <c r="P2" s="597"/>
      <c r="Q2" s="598">
        <v>13</v>
      </c>
      <c r="R2" s="600">
        <v>1</v>
      </c>
      <c r="S2" s="952"/>
      <c r="T2" s="176">
        <f t="shared" ref="T2:T13" si="0">IF(E2&gt;0,SUM(F2/E2),"")</f>
        <v>2.5058823529411764</v>
      </c>
      <c r="U2" s="459">
        <v>2.42</v>
      </c>
      <c r="V2" s="255">
        <f t="shared" ref="V2:V13" si="1">IF(E2&gt;0,SUM(G2/E2),"")</f>
        <v>186.52941176470588</v>
      </c>
      <c r="W2" s="255">
        <f t="shared" ref="W2:W13" si="2">IF(E2&gt;0,SUM(G2/F2),"")</f>
        <v>74.436619718309856</v>
      </c>
      <c r="X2" s="255">
        <f t="shared" ref="X2:X13" si="3">IF(AN2&gt;0,SUM(G2/AN2),"")</f>
        <v>175.60084173219627</v>
      </c>
      <c r="Y2" s="491">
        <v>142</v>
      </c>
      <c r="Z2" s="603">
        <f>IF(M2&gt;0,SUM(E2/M2),"")</f>
        <v>1.8478260869565217</v>
      </c>
      <c r="AA2" s="455">
        <v>2.2999999999999998</v>
      </c>
      <c r="AB2" s="603"/>
      <c r="AC2" s="603">
        <f>IF(Q2&gt;0,SUM(E2/Q2),"")</f>
        <v>6.5384615384615383</v>
      </c>
      <c r="AD2" s="455">
        <v>5.3</v>
      </c>
      <c r="AE2" s="603"/>
      <c r="AF2" s="603"/>
      <c r="AG2" s="603"/>
      <c r="AH2" s="178"/>
      <c r="AI2" s="178"/>
      <c r="AJ2" s="178"/>
      <c r="AK2" s="177"/>
      <c r="AL2" s="177" t="e">
        <f>IF(I2&gt;0,SUM(G2/(AN2*Daten!$C$5)),"")</f>
        <v>#DIV/0!</v>
      </c>
      <c r="AM2" s="255">
        <f>IF(I2&gt;0,SUM(I2-(AN2*Daten!$C$5)),"")</f>
        <v>9231</v>
      </c>
      <c r="AN2" s="467">
        <f>SUM(Übersicht!K2:K5)</f>
        <v>90.289999999999992</v>
      </c>
      <c r="AO2" s="511">
        <v>108.63</v>
      </c>
      <c r="AP2" s="180">
        <f>GF!O2</f>
        <v>4.4599999999999973</v>
      </c>
    </row>
    <row r="3" spans="1:42" ht="19.5" customHeight="1" x14ac:dyDescent="0.2">
      <c r="A3" s="303" t="s">
        <v>125</v>
      </c>
      <c r="B3" s="50" t="s">
        <v>110</v>
      </c>
      <c r="C3" s="51">
        <f>SUM('Zeiten-buchen'!C30)</f>
        <v>43129</v>
      </c>
      <c r="D3" s="434">
        <f>SUM('Zeiten-buchen'!C57)</f>
        <v>43156</v>
      </c>
      <c r="E3" s="589">
        <v>100</v>
      </c>
      <c r="F3" s="590">
        <v>216</v>
      </c>
      <c r="G3" s="599">
        <v>14379</v>
      </c>
      <c r="H3" s="591">
        <v>56.5</v>
      </c>
      <c r="I3" s="599">
        <v>8125</v>
      </c>
      <c r="J3" s="590">
        <v>3</v>
      </c>
      <c r="K3" s="592">
        <v>84.4</v>
      </c>
      <c r="L3" s="593"/>
      <c r="M3" s="594">
        <v>39</v>
      </c>
      <c r="N3" s="595"/>
      <c r="O3" s="596">
        <v>91</v>
      </c>
      <c r="P3" s="597"/>
      <c r="Q3" s="598">
        <v>14</v>
      </c>
      <c r="R3" s="600">
        <v>0</v>
      </c>
      <c r="S3" s="953"/>
      <c r="T3" s="111">
        <f t="shared" si="0"/>
        <v>2.16</v>
      </c>
      <c r="U3" s="460">
        <v>2.5299999999999998</v>
      </c>
      <c r="V3" s="256">
        <f t="shared" si="1"/>
        <v>143.79</v>
      </c>
      <c r="W3" s="256">
        <f t="shared" si="2"/>
        <v>66.569444444444443</v>
      </c>
      <c r="X3" s="256">
        <f t="shared" si="3"/>
        <v>128.7172142153791</v>
      </c>
      <c r="Y3" s="491">
        <v>120</v>
      </c>
      <c r="Z3" s="603">
        <f t="shared" ref="Z3:Z13" si="4">IF(M3&gt;0,SUM(E3/M3),"")</f>
        <v>2.5641025641025643</v>
      </c>
      <c r="AA3" s="455">
        <v>2.2000000000000002</v>
      </c>
      <c r="AB3" s="603"/>
      <c r="AC3" s="603">
        <f t="shared" ref="AC3:AC13" si="5">IF(Q3&gt;0,SUM(E3/Q3),"")</f>
        <v>7.1428571428571432</v>
      </c>
      <c r="AD3" s="455">
        <v>5.7</v>
      </c>
      <c r="AE3" s="603"/>
      <c r="AF3" s="603"/>
      <c r="AG3" s="603"/>
      <c r="AH3" s="112"/>
      <c r="AI3" s="112"/>
      <c r="AJ3" s="112"/>
      <c r="AK3" s="177"/>
      <c r="AL3" s="177" t="e">
        <f>IF(I3&gt;0,SUM(G3/(AN3*Daten!$C$5)),"")</f>
        <v>#DIV/0!</v>
      </c>
      <c r="AM3" s="255">
        <f>IF(I3&gt;0,SUM(I3-(AN3*Daten!$C$5)),"")</f>
        <v>8125</v>
      </c>
      <c r="AN3" s="291">
        <f>SUM(Übersicht!K6:K9)</f>
        <v>111.71000000000001</v>
      </c>
      <c r="AO3" s="512">
        <v>111.11</v>
      </c>
      <c r="AP3" s="327">
        <f>GF!O6</f>
        <v>8.1699999999999982</v>
      </c>
    </row>
    <row r="4" spans="1:42" ht="19.5" customHeight="1" x14ac:dyDescent="0.2">
      <c r="A4" s="303" t="s">
        <v>126</v>
      </c>
      <c r="B4" s="50" t="s">
        <v>111</v>
      </c>
      <c r="C4" s="51">
        <f>SUM('Zeiten-buchen'!C58)</f>
        <v>43157</v>
      </c>
      <c r="D4" s="434">
        <f>SUM('Zeiten-buchen'!C92)</f>
        <v>43191</v>
      </c>
      <c r="E4" s="954">
        <v>160</v>
      </c>
      <c r="F4" s="955">
        <v>461</v>
      </c>
      <c r="G4" s="964">
        <v>33617</v>
      </c>
      <c r="H4" s="956">
        <v>60.8</v>
      </c>
      <c r="I4" s="964">
        <v>20450</v>
      </c>
      <c r="J4" s="955">
        <v>3</v>
      </c>
      <c r="K4" s="957">
        <v>93.6</v>
      </c>
      <c r="L4" s="958"/>
      <c r="M4" s="959">
        <v>105</v>
      </c>
      <c r="N4" s="960"/>
      <c r="O4" s="961">
        <v>227</v>
      </c>
      <c r="P4" s="962"/>
      <c r="Q4" s="963">
        <v>21</v>
      </c>
      <c r="R4" s="965">
        <v>1</v>
      </c>
      <c r="S4" s="964"/>
      <c r="T4" s="111">
        <f t="shared" si="0"/>
        <v>2.8812500000000001</v>
      </c>
      <c r="U4" s="460">
        <v>2.98</v>
      </c>
      <c r="V4" s="256">
        <f t="shared" si="1"/>
        <v>210.10624999999999</v>
      </c>
      <c r="W4" s="256">
        <f t="shared" si="2"/>
        <v>72.921908893709329</v>
      </c>
      <c r="X4" s="256">
        <f t="shared" si="3"/>
        <v>189.49830890642616</v>
      </c>
      <c r="Y4" s="491">
        <v>151</v>
      </c>
      <c r="Z4" s="603">
        <f t="shared" si="4"/>
        <v>1.5238095238095237</v>
      </c>
      <c r="AA4" s="455">
        <v>1.6</v>
      </c>
      <c r="AB4" s="603"/>
      <c r="AC4" s="603">
        <f t="shared" si="5"/>
        <v>7.6190476190476186</v>
      </c>
      <c r="AD4" s="455">
        <v>7.3</v>
      </c>
      <c r="AE4" s="603"/>
      <c r="AF4" s="603"/>
      <c r="AG4" s="603"/>
      <c r="AH4" s="112"/>
      <c r="AI4" s="112"/>
      <c r="AJ4" s="112"/>
      <c r="AK4" s="177"/>
      <c r="AL4" s="177" t="e">
        <f>IF(I4&gt;0,SUM(G4/(AN4*Daten!$C$5)),"")</f>
        <v>#DIV/0!</v>
      </c>
      <c r="AM4" s="255">
        <f>IF(I4&gt;0,SUM(I4-(AN4*Daten!$C$5)),"")</f>
        <v>20450</v>
      </c>
      <c r="AN4" s="291">
        <f>SUM(Übersicht!K10:K14)</f>
        <v>177.4</v>
      </c>
      <c r="AO4" s="512">
        <v>174.61</v>
      </c>
      <c r="AP4" s="327">
        <f>GF!O10</f>
        <v>11.819999999999997</v>
      </c>
    </row>
    <row r="5" spans="1:42" ht="19.5" customHeight="1" x14ac:dyDescent="0.2">
      <c r="A5" s="303" t="s">
        <v>127</v>
      </c>
      <c r="B5" s="50" t="s">
        <v>112</v>
      </c>
      <c r="C5" s="51">
        <f>SUM('Zeiten-buchen'!C93)</f>
        <v>43192</v>
      </c>
      <c r="D5" s="434">
        <f>SUM('Zeiten-buchen'!C120)</f>
        <v>43219</v>
      </c>
      <c r="E5" s="468"/>
      <c r="F5" s="469"/>
      <c r="G5" s="543"/>
      <c r="H5" s="189"/>
      <c r="I5" s="470"/>
      <c r="J5" s="189"/>
      <c r="K5" s="438"/>
      <c r="L5" s="485"/>
      <c r="M5" s="442"/>
      <c r="N5" s="487"/>
      <c r="O5" s="479"/>
      <c r="P5" s="489"/>
      <c r="Q5" s="447"/>
      <c r="R5" s="431"/>
      <c r="S5" s="464"/>
      <c r="T5" s="111" t="str">
        <f t="shared" si="0"/>
        <v/>
      </c>
      <c r="U5" s="460">
        <v>2.78</v>
      </c>
      <c r="V5" s="256" t="str">
        <f t="shared" si="1"/>
        <v/>
      </c>
      <c r="W5" s="256" t="str">
        <f t="shared" si="2"/>
        <v/>
      </c>
      <c r="X5" s="256" t="str">
        <f t="shared" si="3"/>
        <v/>
      </c>
      <c r="Y5" s="491">
        <v>196</v>
      </c>
      <c r="Z5" s="603" t="str">
        <f t="shared" si="4"/>
        <v/>
      </c>
      <c r="AA5" s="455">
        <v>1.6</v>
      </c>
      <c r="AB5" s="603"/>
      <c r="AC5" s="603" t="str">
        <f t="shared" si="5"/>
        <v/>
      </c>
      <c r="AD5" s="455">
        <v>6.7</v>
      </c>
      <c r="AE5" s="603"/>
      <c r="AF5" s="603"/>
      <c r="AG5" s="603"/>
      <c r="AH5" s="112"/>
      <c r="AI5" s="112"/>
      <c r="AJ5" s="112"/>
      <c r="AK5" s="177"/>
      <c r="AL5" s="177" t="str">
        <f>IF(I5&gt;0,SUM(G5/(AN5*Daten!$C$5)),"")</f>
        <v/>
      </c>
      <c r="AM5" s="255" t="str">
        <f>IF(I5&gt;0,SUM(I5-(AN5*Daten!$C$5)),"")</f>
        <v/>
      </c>
      <c r="AN5" s="291">
        <f>SUM(Übersicht!K15:K18)</f>
        <v>0</v>
      </c>
      <c r="AO5" s="512">
        <v>131.76</v>
      </c>
      <c r="AP5" s="327">
        <f>GF!O15</f>
        <v>0</v>
      </c>
    </row>
    <row r="6" spans="1:42" ht="19.5" customHeight="1" x14ac:dyDescent="0.2">
      <c r="A6" s="303" t="s">
        <v>90</v>
      </c>
      <c r="B6" s="50" t="s">
        <v>113</v>
      </c>
      <c r="C6" s="51">
        <f>SUM('Zeiten-buchen'!C121)</f>
        <v>43220</v>
      </c>
      <c r="D6" s="434">
        <f>SUM('Zeiten-buchen'!C148)</f>
        <v>43247</v>
      </c>
      <c r="E6" s="468"/>
      <c r="F6" s="469"/>
      <c r="G6" s="470"/>
      <c r="H6" s="189"/>
      <c r="I6" s="470"/>
      <c r="J6" s="189"/>
      <c r="K6" s="438"/>
      <c r="L6" s="485"/>
      <c r="M6" s="442"/>
      <c r="N6" s="487"/>
      <c r="O6" s="479"/>
      <c r="P6" s="489"/>
      <c r="Q6" s="447"/>
      <c r="R6" s="431"/>
      <c r="S6" s="464"/>
      <c r="T6" s="111" t="str">
        <f t="shared" si="0"/>
        <v/>
      </c>
      <c r="U6" s="460">
        <v>2.99</v>
      </c>
      <c r="V6" s="256" t="str">
        <f t="shared" si="1"/>
        <v/>
      </c>
      <c r="W6" s="256" t="str">
        <f t="shared" si="2"/>
        <v/>
      </c>
      <c r="X6" s="256" t="str">
        <f t="shared" si="3"/>
        <v/>
      </c>
      <c r="Y6" s="491">
        <v>178</v>
      </c>
      <c r="Z6" s="603" t="str">
        <f t="shared" si="4"/>
        <v/>
      </c>
      <c r="AA6" s="455">
        <v>1.3</v>
      </c>
      <c r="AB6" s="603"/>
      <c r="AC6" s="603" t="str">
        <f t="shared" si="5"/>
        <v/>
      </c>
      <c r="AD6" s="455">
        <v>8.1999999999999993</v>
      </c>
      <c r="AE6" s="603"/>
      <c r="AF6" s="603"/>
      <c r="AG6" s="603"/>
      <c r="AH6" s="112"/>
      <c r="AI6" s="112"/>
      <c r="AJ6" s="112"/>
      <c r="AK6" s="177"/>
      <c r="AL6" s="177" t="str">
        <f>IF(I6&gt;0,SUM(G6/(AN6*Daten!$C$5)),"")</f>
        <v/>
      </c>
      <c r="AM6" s="255" t="str">
        <f>IF(I6&gt;0,SUM(I6-(AN6*Daten!$C$5)),"")</f>
        <v/>
      </c>
      <c r="AN6" s="291">
        <f>SUM(Übersicht!K19:K22)</f>
        <v>0</v>
      </c>
      <c r="AO6" s="512">
        <v>138.07</v>
      </c>
      <c r="AP6" s="327">
        <f>GF!O19</f>
        <v>0</v>
      </c>
    </row>
    <row r="7" spans="1:42" ht="19.5" customHeight="1" x14ac:dyDescent="0.2">
      <c r="A7" s="303" t="s">
        <v>128</v>
      </c>
      <c r="B7" s="50" t="s">
        <v>114</v>
      </c>
      <c r="C7" s="51">
        <f>SUM('Zeiten-buchen'!C149)</f>
        <v>43248</v>
      </c>
      <c r="D7" s="434">
        <f>SUM('Zeiten-buchen'!C183)</f>
        <v>43282</v>
      </c>
      <c r="E7" s="468"/>
      <c r="F7" s="469"/>
      <c r="G7" s="470"/>
      <c r="H7" s="189"/>
      <c r="I7" s="470"/>
      <c r="J7" s="189"/>
      <c r="K7" s="438"/>
      <c r="L7" s="485"/>
      <c r="M7" s="442"/>
      <c r="N7" s="487"/>
      <c r="O7" s="479"/>
      <c r="P7" s="489"/>
      <c r="Q7" s="447"/>
      <c r="R7" s="431"/>
      <c r="S7" s="464"/>
      <c r="T7" s="111" t="str">
        <f t="shared" si="0"/>
        <v/>
      </c>
      <c r="U7" s="460">
        <v>3.12</v>
      </c>
      <c r="V7" s="256" t="str">
        <f t="shared" si="1"/>
        <v/>
      </c>
      <c r="W7" s="256" t="str">
        <f t="shared" si="2"/>
        <v/>
      </c>
      <c r="X7" s="256" t="str">
        <f t="shared" si="3"/>
        <v/>
      </c>
      <c r="Y7" s="491">
        <v>185</v>
      </c>
      <c r="Z7" s="603" t="str">
        <f t="shared" si="4"/>
        <v/>
      </c>
      <c r="AA7" s="455">
        <v>1.4</v>
      </c>
      <c r="AB7" s="603"/>
      <c r="AC7" s="603" t="str">
        <f t="shared" si="5"/>
        <v/>
      </c>
      <c r="AD7" s="455">
        <v>18.600000000000001</v>
      </c>
      <c r="AE7" s="603"/>
      <c r="AF7" s="603"/>
      <c r="AG7" s="603"/>
      <c r="AH7" s="112"/>
      <c r="AI7" s="112"/>
      <c r="AJ7" s="112"/>
      <c r="AK7" s="177"/>
      <c r="AL7" s="177" t="str">
        <f>IF(I7&gt;0,SUM(G7/(AN7*Daten!$C$5)),"")</f>
        <v/>
      </c>
      <c r="AM7" s="255" t="str">
        <f>IF(I7&gt;0,SUM(I7-(AN7*Daten!$C$5)),"")</f>
        <v/>
      </c>
      <c r="AN7" s="291">
        <f>SUM(Übersicht!K23:K27)</f>
        <v>0</v>
      </c>
      <c r="AO7" s="512">
        <v>90.33</v>
      </c>
      <c r="AP7" s="327">
        <f>GF!O23</f>
        <v>0</v>
      </c>
    </row>
    <row r="8" spans="1:42" ht="19.5" customHeight="1" x14ac:dyDescent="0.2">
      <c r="A8" s="303" t="s">
        <v>129</v>
      </c>
      <c r="B8" s="50" t="s">
        <v>115</v>
      </c>
      <c r="C8" s="51">
        <f>SUM('Zeiten-buchen'!C184)</f>
        <v>43283</v>
      </c>
      <c r="D8" s="434">
        <f>SUM('Zeiten-buchen'!C211)</f>
        <v>43310</v>
      </c>
      <c r="E8" s="468"/>
      <c r="F8" s="469"/>
      <c r="G8" s="470"/>
      <c r="H8" s="189"/>
      <c r="I8" s="470"/>
      <c r="J8" s="189"/>
      <c r="K8" s="438"/>
      <c r="L8" s="485"/>
      <c r="M8" s="442"/>
      <c r="N8" s="487"/>
      <c r="O8" s="479"/>
      <c r="P8" s="489"/>
      <c r="Q8" s="447"/>
      <c r="R8" s="431"/>
      <c r="S8" s="464"/>
      <c r="T8" s="111" t="str">
        <f t="shared" si="0"/>
        <v/>
      </c>
      <c r="U8" s="460">
        <v>3.01</v>
      </c>
      <c r="V8" s="256" t="str">
        <f t="shared" si="1"/>
        <v/>
      </c>
      <c r="W8" s="256" t="str">
        <f t="shared" si="2"/>
        <v/>
      </c>
      <c r="X8" s="256" t="str">
        <f t="shared" si="3"/>
        <v/>
      </c>
      <c r="Y8" s="491">
        <v>177</v>
      </c>
      <c r="Z8" s="603" t="str">
        <f t="shared" si="4"/>
        <v/>
      </c>
      <c r="AA8" s="455">
        <v>1.8</v>
      </c>
      <c r="AB8" s="603"/>
      <c r="AC8" s="603" t="str">
        <f t="shared" si="5"/>
        <v/>
      </c>
      <c r="AD8" s="455">
        <v>15.4</v>
      </c>
      <c r="AE8" s="603"/>
      <c r="AF8" s="603"/>
      <c r="AG8" s="603"/>
      <c r="AH8" s="112"/>
      <c r="AI8" s="112"/>
      <c r="AJ8" s="112"/>
      <c r="AK8" s="177"/>
      <c r="AL8" s="177" t="str">
        <f>IF(I8&gt;0,SUM(G8/(AN8*Daten!$C$5)),"")</f>
        <v/>
      </c>
      <c r="AM8" s="255" t="str">
        <f>IF(I8&gt;0,SUM(I8-(AN8*Daten!$C$5)),"")</f>
        <v/>
      </c>
      <c r="AN8" s="291">
        <f>SUM(Übersicht!K28:K31)</f>
        <v>0</v>
      </c>
      <c r="AO8" s="512">
        <v>149.79</v>
      </c>
      <c r="AP8" s="327">
        <f>GF!O28</f>
        <v>0</v>
      </c>
    </row>
    <row r="9" spans="1:42" ht="19.5" customHeight="1" x14ac:dyDescent="0.2">
      <c r="A9" s="303" t="s">
        <v>130</v>
      </c>
      <c r="B9" s="50" t="s">
        <v>116</v>
      </c>
      <c r="C9" s="51">
        <f>SUM('Zeiten-buchen'!C212)</f>
        <v>43311</v>
      </c>
      <c r="D9" s="434">
        <f>SUM('Zeiten-buchen'!C246)</f>
        <v>43345</v>
      </c>
      <c r="E9" s="553"/>
      <c r="F9" s="554"/>
      <c r="G9" s="543"/>
      <c r="H9" s="555"/>
      <c r="I9" s="543"/>
      <c r="J9" s="555"/>
      <c r="K9" s="556"/>
      <c r="L9" s="557"/>
      <c r="M9" s="558"/>
      <c r="N9" s="559"/>
      <c r="O9" s="560"/>
      <c r="P9" s="561"/>
      <c r="Q9" s="562"/>
      <c r="R9" s="563"/>
      <c r="S9" s="464"/>
      <c r="T9" s="111" t="str">
        <f t="shared" si="0"/>
        <v/>
      </c>
      <c r="U9" s="460">
        <v>2.77</v>
      </c>
      <c r="V9" s="256" t="str">
        <f t="shared" si="1"/>
        <v/>
      </c>
      <c r="W9" s="256" t="str">
        <f t="shared" si="2"/>
        <v/>
      </c>
      <c r="X9" s="256" t="str">
        <f t="shared" si="3"/>
        <v/>
      </c>
      <c r="Y9" s="491">
        <v>211</v>
      </c>
      <c r="Z9" s="603" t="str">
        <f t="shared" si="4"/>
        <v/>
      </c>
      <c r="AA9" s="455">
        <v>1.5</v>
      </c>
      <c r="AB9" s="603"/>
      <c r="AC9" s="603" t="str">
        <f t="shared" si="5"/>
        <v/>
      </c>
      <c r="AD9" s="455">
        <v>9.9</v>
      </c>
      <c r="AE9" s="603"/>
      <c r="AF9" s="603"/>
      <c r="AG9" s="603"/>
      <c r="AH9" s="112"/>
      <c r="AI9" s="112"/>
      <c r="AJ9" s="112"/>
      <c r="AK9" s="177"/>
      <c r="AL9" s="177" t="str">
        <f>IF(I9&gt;0,SUM(G9/(AN9*Daten!$C$5)),"")</f>
        <v/>
      </c>
      <c r="AM9" s="255" t="str">
        <f>IF(I9&gt;0,SUM(I9-(AN9*Daten!$C$5)),"")</f>
        <v/>
      </c>
      <c r="AN9" s="291">
        <f>SUM(Übersicht!K32:K36)</f>
        <v>0</v>
      </c>
      <c r="AO9" s="512">
        <v>194.38</v>
      </c>
      <c r="AP9" s="327">
        <f>GF!O32</f>
        <v>0</v>
      </c>
    </row>
    <row r="10" spans="1:42" ht="19.5" customHeight="1" x14ac:dyDescent="0.2">
      <c r="A10" s="303" t="s">
        <v>131</v>
      </c>
      <c r="B10" s="50" t="s">
        <v>117</v>
      </c>
      <c r="C10" s="51">
        <f>SUM('Zeiten-buchen'!C247)</f>
        <v>43346</v>
      </c>
      <c r="D10" s="434">
        <f>SUM('Zeiten-buchen'!C274)</f>
        <v>43373</v>
      </c>
      <c r="E10" s="468"/>
      <c r="F10" s="469"/>
      <c r="G10" s="470"/>
      <c r="H10" s="189"/>
      <c r="I10" s="470"/>
      <c r="J10" s="189"/>
      <c r="K10" s="438"/>
      <c r="L10" s="485"/>
      <c r="M10" s="442"/>
      <c r="N10" s="487"/>
      <c r="O10" s="479"/>
      <c r="P10" s="489"/>
      <c r="Q10" s="447"/>
      <c r="R10" s="431"/>
      <c r="S10" s="464"/>
      <c r="T10" s="111" t="str">
        <f t="shared" si="0"/>
        <v/>
      </c>
      <c r="U10" s="460">
        <v>2.14</v>
      </c>
      <c r="V10" s="256" t="str">
        <f t="shared" si="1"/>
        <v/>
      </c>
      <c r="W10" s="256" t="str">
        <f t="shared" si="2"/>
        <v/>
      </c>
      <c r="X10" s="256" t="str">
        <f t="shared" si="3"/>
        <v/>
      </c>
      <c r="Y10" s="491">
        <v>240</v>
      </c>
      <c r="Z10" s="603" t="str">
        <f t="shared" si="4"/>
        <v/>
      </c>
      <c r="AA10" s="455">
        <v>2.2999999999999998</v>
      </c>
      <c r="AB10" s="603"/>
      <c r="AC10" s="603" t="str">
        <f t="shared" si="5"/>
        <v/>
      </c>
      <c r="AD10" s="455">
        <v>4.8</v>
      </c>
      <c r="AE10" s="603"/>
      <c r="AF10" s="603"/>
      <c r="AG10" s="603"/>
      <c r="AH10" s="112"/>
      <c r="AI10" s="112"/>
      <c r="AJ10" s="112"/>
      <c r="AK10" s="177"/>
      <c r="AL10" s="177" t="str">
        <f>IF(I10&gt;0,SUM(G10/(AN10*Daten!$C$5)),"")</f>
        <v/>
      </c>
      <c r="AM10" s="255" t="str">
        <f>IF(I10&gt;0,SUM(I10-(AN10*Daten!$C$5)),"")</f>
        <v/>
      </c>
      <c r="AN10" s="291">
        <f>SUM(Übersicht!K37:K40)</f>
        <v>0</v>
      </c>
      <c r="AO10" s="512">
        <v>134.19</v>
      </c>
      <c r="AP10" s="327">
        <f>GF!O37</f>
        <v>0</v>
      </c>
    </row>
    <row r="11" spans="1:42" ht="19.5" customHeight="1" x14ac:dyDescent="0.2">
      <c r="A11" s="303" t="s">
        <v>132</v>
      </c>
      <c r="B11" s="50" t="s">
        <v>118</v>
      </c>
      <c r="C11" s="51">
        <f>SUM('Zeiten-buchen'!C275)</f>
        <v>43374</v>
      </c>
      <c r="D11" s="434">
        <f>SUM('Zeiten-buchen'!C302)</f>
        <v>43401</v>
      </c>
      <c r="E11" s="468"/>
      <c r="F11" s="469"/>
      <c r="G11" s="470"/>
      <c r="H11" s="189"/>
      <c r="I11" s="470"/>
      <c r="J11" s="189"/>
      <c r="K11" s="438"/>
      <c r="L11" s="485"/>
      <c r="M11" s="442"/>
      <c r="N11" s="487"/>
      <c r="O11" s="479"/>
      <c r="P11" s="489"/>
      <c r="Q11" s="447"/>
      <c r="R11" s="431"/>
      <c r="S11" s="464"/>
      <c r="T11" s="111" t="str">
        <f t="shared" si="0"/>
        <v/>
      </c>
      <c r="U11" s="460">
        <v>2.68</v>
      </c>
      <c r="V11" s="256" t="str">
        <f t="shared" si="1"/>
        <v/>
      </c>
      <c r="W11" s="256" t="str">
        <f t="shared" si="2"/>
        <v/>
      </c>
      <c r="X11" s="256" t="str">
        <f t="shared" si="3"/>
        <v/>
      </c>
      <c r="Y11" s="491">
        <v>299</v>
      </c>
      <c r="Z11" s="603" t="str">
        <f t="shared" si="4"/>
        <v/>
      </c>
      <c r="AA11" s="455">
        <v>1.9</v>
      </c>
      <c r="AB11" s="603"/>
      <c r="AC11" s="603" t="str">
        <f t="shared" si="5"/>
        <v/>
      </c>
      <c r="AD11" s="455">
        <v>3.2</v>
      </c>
      <c r="AE11" s="603"/>
      <c r="AF11" s="603"/>
      <c r="AG11" s="603"/>
      <c r="AH11" s="112"/>
      <c r="AI11" s="112"/>
      <c r="AJ11" s="112"/>
      <c r="AK11" s="177"/>
      <c r="AL11" s="177" t="str">
        <f>IF(I11&gt;0,SUM(G11/(AN11*Daten!$C$5)),"")</f>
        <v/>
      </c>
      <c r="AM11" s="255" t="str">
        <f>IF(I11&gt;0,SUM(I11-(AN11*Daten!$C$5)),"")</f>
        <v/>
      </c>
      <c r="AN11" s="291">
        <f>SUM(Übersicht!K41:K44)</f>
        <v>0</v>
      </c>
      <c r="AO11" s="512">
        <v>102.2</v>
      </c>
      <c r="AP11" s="327">
        <f>GF!O41</f>
        <v>0</v>
      </c>
    </row>
    <row r="12" spans="1:42" ht="19.5" customHeight="1" x14ac:dyDescent="0.2">
      <c r="A12" s="303" t="s">
        <v>133</v>
      </c>
      <c r="B12" s="50" t="s">
        <v>119</v>
      </c>
      <c r="C12" s="51">
        <f>SUM('Zeiten-buchen'!C303)</f>
        <v>43402</v>
      </c>
      <c r="D12" s="434">
        <f>SUM('Zeiten-buchen'!C337)</f>
        <v>43436</v>
      </c>
      <c r="E12" s="468"/>
      <c r="F12" s="469"/>
      <c r="G12" s="470"/>
      <c r="H12" s="189"/>
      <c r="I12" s="470"/>
      <c r="J12" s="189"/>
      <c r="K12" s="438"/>
      <c r="L12" s="485"/>
      <c r="M12" s="442"/>
      <c r="N12" s="487"/>
      <c r="O12" s="479"/>
      <c r="P12" s="489"/>
      <c r="Q12" s="447"/>
      <c r="R12" s="431"/>
      <c r="S12" s="464"/>
      <c r="T12" s="111" t="str">
        <f t="shared" si="0"/>
        <v/>
      </c>
      <c r="U12" s="460">
        <v>2.2400000000000002</v>
      </c>
      <c r="V12" s="256" t="str">
        <f t="shared" si="1"/>
        <v/>
      </c>
      <c r="W12" s="256" t="str">
        <f t="shared" si="2"/>
        <v/>
      </c>
      <c r="X12" s="256" t="str">
        <f t="shared" si="3"/>
        <v/>
      </c>
      <c r="Y12" s="491">
        <v>209</v>
      </c>
      <c r="Z12" s="603" t="str">
        <f t="shared" si="4"/>
        <v/>
      </c>
      <c r="AA12" s="455">
        <v>2.4</v>
      </c>
      <c r="AB12" s="603"/>
      <c r="AC12" s="603" t="str">
        <f t="shared" si="5"/>
        <v/>
      </c>
      <c r="AD12" s="455">
        <v>6.5</v>
      </c>
      <c r="AE12" s="603"/>
      <c r="AF12" s="603"/>
      <c r="AG12" s="603"/>
      <c r="AH12" s="112"/>
      <c r="AI12" s="112"/>
      <c r="AJ12" s="112"/>
      <c r="AK12" s="177"/>
      <c r="AL12" s="177" t="str">
        <f>IF(I12&gt;0,SUM(G12/(AN12*Daten!$C$5)),"")</f>
        <v/>
      </c>
      <c r="AM12" s="255" t="str">
        <f>IF(I12&gt;0,SUM(I12-(AN12*Daten!$C$5)),"")</f>
        <v/>
      </c>
      <c r="AN12" s="291">
        <f>SUM(Übersicht!K45:K49)</f>
        <v>0</v>
      </c>
      <c r="AO12" s="512">
        <v>151.69999999999999</v>
      </c>
      <c r="AP12" s="327">
        <f>GF!O45</f>
        <v>0</v>
      </c>
    </row>
    <row r="13" spans="1:42" ht="19.5" customHeight="1" thickBot="1" x14ac:dyDescent="0.25">
      <c r="A13" s="471" t="s">
        <v>134</v>
      </c>
      <c r="B13" s="188" t="s">
        <v>120</v>
      </c>
      <c r="C13" s="185">
        <f>SUM('Zeiten-buchen'!C338)</f>
        <v>43437</v>
      </c>
      <c r="D13" s="578">
        <v>43100</v>
      </c>
      <c r="E13" s="468"/>
      <c r="F13" s="469"/>
      <c r="G13" s="470"/>
      <c r="H13" s="189"/>
      <c r="I13" s="470"/>
      <c r="J13" s="189"/>
      <c r="K13" s="438"/>
      <c r="L13" s="485"/>
      <c r="M13" s="442"/>
      <c r="N13" s="487"/>
      <c r="O13" s="479"/>
      <c r="P13" s="489"/>
      <c r="Q13" s="447"/>
      <c r="R13" s="431"/>
      <c r="S13" s="465"/>
      <c r="T13" s="184" t="str">
        <f t="shared" si="0"/>
        <v/>
      </c>
      <c r="U13" s="461">
        <v>2.5</v>
      </c>
      <c r="V13" s="257" t="str">
        <f t="shared" si="1"/>
        <v/>
      </c>
      <c r="W13" s="257" t="str">
        <f t="shared" si="2"/>
        <v/>
      </c>
      <c r="X13" s="257" t="str">
        <f t="shared" si="3"/>
        <v/>
      </c>
      <c r="Y13" s="491">
        <v>271</v>
      </c>
      <c r="Z13" s="603" t="str">
        <f t="shared" si="4"/>
        <v/>
      </c>
      <c r="AA13" s="455">
        <v>2.9</v>
      </c>
      <c r="AB13" s="605"/>
      <c r="AC13" s="603" t="str">
        <f t="shared" si="5"/>
        <v/>
      </c>
      <c r="AD13" s="455">
        <v>10.7</v>
      </c>
      <c r="AE13" s="603"/>
      <c r="AF13" s="603"/>
      <c r="AG13" s="603"/>
      <c r="AH13" s="186"/>
      <c r="AI13" s="186"/>
      <c r="AJ13" s="186"/>
      <c r="AK13" s="177"/>
      <c r="AL13" s="177" t="str">
        <f>IF(I13&gt;0,SUM(G13/(AN13*Daten!$C$5)),"")</f>
        <v/>
      </c>
      <c r="AM13" s="255" t="str">
        <f>IF(I13&gt;0,SUM(I13-(AN13*Daten!$C$5)),"")</f>
        <v/>
      </c>
      <c r="AN13" s="472">
        <f>SUM(Übersicht!K50:K54)</f>
        <v>0</v>
      </c>
      <c r="AO13" s="513">
        <v>126.58</v>
      </c>
      <c r="AP13" s="473">
        <f>GF!O50</f>
        <v>0</v>
      </c>
    </row>
    <row r="14" spans="1:42" s="84" customFormat="1" ht="19.5" customHeight="1" thickBot="1" x14ac:dyDescent="0.25">
      <c r="A14" s="572">
        <f>Daten!A2</f>
        <v>1</v>
      </c>
      <c r="B14" s="719" t="str">
        <f>Daten!B2</f>
        <v xml:space="preserve">Langer </v>
      </c>
      <c r="C14" s="720"/>
      <c r="D14" s="720"/>
      <c r="E14" s="474">
        <f>SUM(E2:E13)</f>
        <v>345</v>
      </c>
      <c r="F14" s="430">
        <f>SUM(F2:F13)</f>
        <v>890</v>
      </c>
      <c r="G14" s="475">
        <f>SUM(G2:G13)</f>
        <v>63851</v>
      </c>
      <c r="H14" s="219">
        <f t="shared" ref="H14:AK14" si="6">AVERAGE(H2,H3,H4,H5,H6,H7,H8,H9,H10,H11,H12,H13)</f>
        <v>58.5</v>
      </c>
      <c r="I14" s="475">
        <f>SUM(I2:I13)</f>
        <v>37806</v>
      </c>
      <c r="J14" s="219">
        <f t="shared" si="6"/>
        <v>2</v>
      </c>
      <c r="K14" s="439">
        <f t="shared" si="6"/>
        <v>87.40000000000002</v>
      </c>
      <c r="L14" s="486"/>
      <c r="M14" s="443">
        <f>SUM(M2:M13)</f>
        <v>190</v>
      </c>
      <c r="N14" s="488"/>
      <c r="O14" s="445">
        <f>SUM(O2:O13)</f>
        <v>411</v>
      </c>
      <c r="P14" s="490"/>
      <c r="Q14" s="448">
        <f>SUM(Q2:Q13)</f>
        <v>48</v>
      </c>
      <c r="R14" s="432">
        <f t="shared" si="6"/>
        <v>0.66666666666666663</v>
      </c>
      <c r="S14" s="463">
        <f>SUM(S2:S13)</f>
        <v>0</v>
      </c>
      <c r="T14" s="218">
        <f t="shared" si="6"/>
        <v>2.5157107843137254</v>
      </c>
      <c r="U14" s="462"/>
      <c r="V14" s="258">
        <f t="shared" si="6"/>
        <v>180.14188725490195</v>
      </c>
      <c r="W14" s="258">
        <f t="shared" si="6"/>
        <v>71.309324352154533</v>
      </c>
      <c r="X14" s="258">
        <f>AVERAGE(X2,X3,X4,X5,X6,X7,X8,X9,X10,X11,X12,X13)</f>
        <v>164.60545495133385</v>
      </c>
      <c r="Y14" s="604">
        <f>AVERAGE(Y2,Y3,Y4,Y5,Y6,Y7,Y8,Y9,Y10,Y11,Y12,Y13)</f>
        <v>198.25</v>
      </c>
      <c r="Z14" s="492">
        <f>AVERAGE(Z2:Z13)</f>
        <v>1.97857939162287</v>
      </c>
      <c r="AA14" s="606">
        <f>AVERAGE(AA2:AA13)</f>
        <v>1.9333333333333329</v>
      </c>
      <c r="AB14" s="457"/>
      <c r="AC14" s="492">
        <f>AVERAGE(AC2:AC13)</f>
        <v>7.1001221001220998</v>
      </c>
      <c r="AD14" s="606">
        <f>AVERAGE(AD2:AD13)</f>
        <v>8.5250000000000004</v>
      </c>
      <c r="AE14" s="293"/>
      <c r="AF14" s="293"/>
      <c r="AG14" s="293"/>
      <c r="AH14" s="293" t="e">
        <f t="shared" si="6"/>
        <v>#DIV/0!</v>
      </c>
      <c r="AI14" s="293" t="e">
        <f t="shared" si="6"/>
        <v>#DIV/0!</v>
      </c>
      <c r="AJ14" s="293" t="e">
        <f t="shared" si="6"/>
        <v>#DIV/0!</v>
      </c>
      <c r="AK14" s="293" t="e">
        <f t="shared" si="6"/>
        <v>#DIV/0!</v>
      </c>
      <c r="AL14" s="293" t="e">
        <f>AVERAGE(AL2,AL3,AL4,AL5,AL6,AL7,AL8,AL9,AL10,AL11,AL12,AL13)</f>
        <v>#DIV/0!</v>
      </c>
      <c r="AM14" s="258">
        <f>AVERAGE(AM2,AM3,AM4,AM5,AM6,AM7,AM8,AM9,AM10,AM11,AM12,AM13)</f>
        <v>12602</v>
      </c>
      <c r="AN14" s="601">
        <f>SUM(AN2:AN13)</f>
        <v>379.4</v>
      </c>
      <c r="AO14" s="602">
        <f>SUM(AO2:AO13)</f>
        <v>1613.3500000000001</v>
      </c>
      <c r="AP14" s="58"/>
    </row>
    <row r="15" spans="1:42" ht="17.25" customHeight="1" thickBot="1" x14ac:dyDescent="0.25">
      <c r="E15" s="440"/>
      <c r="F15" s="20"/>
      <c r="G15" s="168"/>
      <c r="H15" s="169"/>
      <c r="I15" s="170"/>
      <c r="J15" s="170"/>
      <c r="K15" s="441"/>
      <c r="M15" s="444"/>
      <c r="O15" s="446"/>
      <c r="Q15" s="449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</row>
    <row r="16" spans="1:42" ht="16.5" customHeight="1" thickTop="1" thickBot="1" x14ac:dyDescent="0.25">
      <c r="A16" s="476"/>
      <c r="D16" s="20"/>
      <c r="E16" s="721" t="s">
        <v>228</v>
      </c>
      <c r="F16" s="722"/>
      <c r="G16" s="722"/>
      <c r="H16" s="722"/>
      <c r="I16" s="722"/>
      <c r="J16" s="722"/>
      <c r="K16" s="723"/>
      <c r="L16" s="484"/>
      <c r="M16" s="716" t="s">
        <v>315</v>
      </c>
      <c r="N16" s="482"/>
      <c r="O16" s="734" t="s">
        <v>316</v>
      </c>
      <c r="P16" s="482"/>
      <c r="Q16" s="737" t="s">
        <v>317</v>
      </c>
      <c r="S16" s="713" t="s">
        <v>230</v>
      </c>
      <c r="T16" s="714"/>
      <c r="U16" s="715"/>
      <c r="V16" s="16"/>
      <c r="W16" s="16"/>
      <c r="X16" s="16"/>
      <c r="Y16" s="453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477"/>
      <c r="AM16" s="709" t="s">
        <v>255</v>
      </c>
      <c r="AN16" s="710"/>
      <c r="AO16" s="106"/>
    </row>
    <row r="17" spans="1:39" ht="16.5" customHeight="1" x14ac:dyDescent="0.2">
      <c r="E17" s="724"/>
      <c r="F17" s="725"/>
      <c r="G17" s="725"/>
      <c r="H17" s="725"/>
      <c r="I17" s="725"/>
      <c r="J17" s="725"/>
      <c r="K17" s="726"/>
      <c r="L17" s="484"/>
      <c r="M17" s="717"/>
      <c r="N17" s="482"/>
      <c r="O17" s="735"/>
      <c r="P17" s="482"/>
      <c r="Q17" s="738"/>
      <c r="S17" s="732" t="s">
        <v>321</v>
      </c>
      <c r="T17" s="730" t="s">
        <v>231</v>
      </c>
      <c r="U17" s="711" t="s">
        <v>229</v>
      </c>
      <c r="V17" s="16"/>
      <c r="W17" s="16"/>
      <c r="X17" s="16"/>
      <c r="Y17" s="456"/>
    </row>
    <row r="18" spans="1:39" ht="16.5" customHeight="1" x14ac:dyDescent="0.2">
      <c r="A18" s="56"/>
      <c r="E18" s="724"/>
      <c r="F18" s="725"/>
      <c r="G18" s="725"/>
      <c r="H18" s="725"/>
      <c r="I18" s="725"/>
      <c r="J18" s="725"/>
      <c r="K18" s="726"/>
      <c r="L18" s="484"/>
      <c r="M18" s="717"/>
      <c r="N18" s="482"/>
      <c r="O18" s="735"/>
      <c r="P18" s="482"/>
      <c r="Q18" s="738"/>
      <c r="S18" s="732"/>
      <c r="T18" s="730"/>
      <c r="U18" s="711"/>
      <c r="V18" s="16"/>
      <c r="W18" s="16"/>
      <c r="X18" s="16"/>
      <c r="Y18" s="456"/>
      <c r="AM18" s="6"/>
    </row>
    <row r="19" spans="1:39" ht="16.5" customHeight="1" thickBot="1" x14ac:dyDescent="0.25">
      <c r="E19" s="727"/>
      <c r="F19" s="728"/>
      <c r="G19" s="728"/>
      <c r="H19" s="728"/>
      <c r="I19" s="728"/>
      <c r="J19" s="728"/>
      <c r="K19" s="729"/>
      <c r="L19" s="484"/>
      <c r="M19" s="718"/>
      <c r="N19" s="482"/>
      <c r="O19" s="736"/>
      <c r="P19" s="482"/>
      <c r="Q19" s="739"/>
      <c r="S19" s="733"/>
      <c r="T19" s="731"/>
      <c r="U19" s="712"/>
      <c r="V19" s="16"/>
      <c r="W19" s="16"/>
      <c r="X19" s="16"/>
      <c r="Y19" s="456"/>
      <c r="AL19" s="220"/>
    </row>
    <row r="20" spans="1:39" ht="12.75" customHeight="1" thickTop="1" thickBot="1" x14ac:dyDescent="0.25">
      <c r="F20" s="114"/>
      <c r="Y20" s="220"/>
      <c r="AL20" s="220"/>
    </row>
    <row r="21" spans="1:39" ht="23.25" customHeight="1" thickBot="1" x14ac:dyDescent="0.25">
      <c r="E21" s="572">
        <f>Daten!A2</f>
        <v>1</v>
      </c>
      <c r="F21" s="706" t="str">
        <f>Daten!B2</f>
        <v xml:space="preserve">Langer </v>
      </c>
      <c r="G21" s="707"/>
      <c r="H21" s="707"/>
      <c r="I21" s="707"/>
      <c r="J21" s="707"/>
      <c r="K21" s="708"/>
      <c r="AL21" s="220"/>
    </row>
    <row r="22" spans="1:39" ht="12.75" customHeight="1" x14ac:dyDescent="0.2">
      <c r="AL22" s="220"/>
    </row>
    <row r="23" spans="1:39" x14ac:dyDescent="0.2"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</row>
    <row r="24" spans="1:39" x14ac:dyDescent="0.2"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</row>
    <row r="25" spans="1:39" x14ac:dyDescent="0.2">
      <c r="D25" s="254"/>
      <c r="R25" s="478"/>
      <c r="S25" s="478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</row>
    <row r="26" spans="1:39" x14ac:dyDescent="0.2">
      <c r="B26" s="121"/>
      <c r="C26" s="20"/>
      <c r="R26" s="478"/>
      <c r="S26" s="478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</row>
    <row r="27" spans="1:39" x14ac:dyDescent="0.2">
      <c r="B27" s="121"/>
      <c r="C27" s="20"/>
      <c r="R27" s="478"/>
      <c r="S27" s="478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</row>
    <row r="28" spans="1:39" x14ac:dyDescent="0.2">
      <c r="B28" s="121"/>
      <c r="C28" s="20"/>
      <c r="G28" s="168"/>
      <c r="H28" s="169"/>
      <c r="I28" s="170"/>
      <c r="J28" s="170"/>
      <c r="K28" s="170"/>
      <c r="O28" s="170"/>
    </row>
    <row r="29" spans="1:39" x14ac:dyDescent="0.2">
      <c r="B29" s="121"/>
      <c r="C29" s="20"/>
      <c r="G29" s="168"/>
      <c r="H29" s="169"/>
      <c r="I29" s="170"/>
      <c r="J29" s="170"/>
      <c r="K29" s="170"/>
      <c r="O29" s="170"/>
    </row>
    <row r="30" spans="1:39" x14ac:dyDescent="0.2">
      <c r="B30" s="121"/>
      <c r="C30" s="20"/>
      <c r="G30" s="168"/>
      <c r="H30" s="169"/>
      <c r="I30" s="170"/>
      <c r="J30" s="170"/>
      <c r="K30" s="170"/>
      <c r="O30" s="170"/>
    </row>
    <row r="31" spans="1:39" x14ac:dyDescent="0.2">
      <c r="B31" s="121"/>
      <c r="C31" s="20"/>
      <c r="G31" s="168"/>
      <c r="H31" s="169"/>
      <c r="I31" s="170"/>
      <c r="J31" s="170"/>
      <c r="K31" s="170"/>
      <c r="O31" s="170"/>
    </row>
    <row r="32" spans="1:39" x14ac:dyDescent="0.2">
      <c r="C32" s="19"/>
      <c r="G32" s="168"/>
      <c r="H32" s="169"/>
      <c r="I32" s="170"/>
      <c r="J32" s="170"/>
      <c r="K32" s="170"/>
      <c r="O32" s="170"/>
    </row>
    <row r="33" spans="7:33" x14ac:dyDescent="0.2">
      <c r="G33" s="168"/>
      <c r="H33" s="169"/>
      <c r="I33" s="170"/>
      <c r="J33" s="170"/>
      <c r="K33" s="170"/>
      <c r="O33" s="170"/>
    </row>
    <row r="34" spans="7:33" x14ac:dyDescent="0.2">
      <c r="G34" s="168"/>
      <c r="H34" s="169"/>
      <c r="I34" s="170"/>
      <c r="J34" s="170"/>
      <c r="K34" s="170"/>
      <c r="O34" s="170"/>
    </row>
    <row r="40" spans="7:33" x14ac:dyDescent="0.2">
      <c r="Z40" s="249"/>
      <c r="AA40" s="249"/>
      <c r="AB40" s="249"/>
      <c r="AD40" s="249"/>
      <c r="AE40" s="249"/>
      <c r="AF40" s="249"/>
      <c r="AG40" s="249"/>
    </row>
  </sheetData>
  <sheetProtection selectLockedCells="1"/>
  <mergeCells count="11">
    <mergeCell ref="B14:D14"/>
    <mergeCell ref="E16:K19"/>
    <mergeCell ref="T17:T19"/>
    <mergeCell ref="S17:S19"/>
    <mergeCell ref="O16:O19"/>
    <mergeCell ref="Q16:Q19"/>
    <mergeCell ref="F21:K21"/>
    <mergeCell ref="AM16:AN16"/>
    <mergeCell ref="U17:U19"/>
    <mergeCell ref="S16:U16"/>
    <mergeCell ref="M16:M19"/>
  </mergeCells>
  <phoneticPr fontId="7" type="noConversion"/>
  <hyperlinks>
    <hyperlink ref="M16" r:id="rId1" display="Hiltes             Daten               Hosen"/>
    <hyperlink ref="T17:T19" r:id="rId2" tooltip="Startet Hiltes" display="Hiltes"/>
    <hyperlink ref="S17:S19" r:id="rId3" tooltip="Wechselt zum Ordner" display="MA       Ordner      2009"/>
    <hyperlink ref="U17:U19" r:id="rId4" tooltip="Starte ELV - Time Master" display="ELV"/>
    <hyperlink ref="E16:K19" r:id="rId5" tooltip="Leistungszahlen" display="Hiltes -  Daten - Leistungszahlen"/>
    <hyperlink ref="M16:M19" r:id="rId6" tooltip="Leistungszahlen für Hosen" display="Hiltes Daten Unterteile"/>
    <hyperlink ref="O16" r:id="rId7" display="Hiltes             Daten               Hosen"/>
    <hyperlink ref="O16:O19" r:id="rId8" tooltip="Leistungszahlen für Hosen" display="Hiltes Daten Oberteile"/>
    <hyperlink ref="Q16" r:id="rId9" display="Hiltes             Daten               Hosen"/>
    <hyperlink ref="Q16:Q19" r:id="rId10" tooltip="Leistungszahlen für Hosen" display="Hiltes Daten Jacken"/>
  </hyperlinks>
  <pageMargins left="0.19685039370078741" right="0.19685039370078741" top="0.98425196850393704" bottom="0.98425196850393704" header="0.51181102362204722" footer="0.51181102362204722"/>
  <pageSetup paperSize="9" scale="71" orientation="landscape" errors="blank" r:id="rId11"/>
  <headerFooter alignWithMargins="0">
    <oddHeader>&amp;F</oddHeader>
  </headerFooter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W56"/>
  <sheetViews>
    <sheetView showGridLines="0" zoomScaleNormal="100" workbookViewId="0">
      <selection activeCell="I34" sqref="I34"/>
    </sheetView>
  </sheetViews>
  <sheetFormatPr baseColWidth="10" defaultRowHeight="31.5" customHeight="1" x14ac:dyDescent="0.2"/>
  <cols>
    <col min="1" max="1" width="14.7109375" style="5" customWidth="1"/>
    <col min="2" max="2" width="11.42578125" style="35"/>
    <col min="3" max="3" width="13.85546875" style="35" customWidth="1"/>
    <col min="4" max="4" width="13.140625" style="2" customWidth="1"/>
    <col min="5" max="5" width="11.42578125" style="35"/>
    <col min="6" max="10" width="10.7109375" style="35" customWidth="1"/>
    <col min="11" max="11" width="11.42578125" style="36"/>
    <col min="12" max="12" width="11.42578125" style="2"/>
    <col min="13" max="15" width="11.42578125" style="5"/>
    <col min="16" max="16" width="12.42578125" style="2" customWidth="1"/>
    <col min="17" max="17" width="12.42578125" style="5" customWidth="1"/>
    <col min="18" max="18" width="21.85546875" style="5" customWidth="1"/>
    <col min="19" max="19" width="18.85546875" style="5" customWidth="1"/>
    <col min="20" max="16384" width="11.42578125" style="5"/>
  </cols>
  <sheetData>
    <row r="1" spans="1:23" ht="42.75" customHeight="1" x14ac:dyDescent="0.2">
      <c r="A1" s="276" t="s">
        <v>149</v>
      </c>
      <c r="B1" s="277" t="s">
        <v>81</v>
      </c>
      <c r="C1" s="142" t="s">
        <v>151</v>
      </c>
      <c r="D1" s="142" t="s">
        <v>146</v>
      </c>
      <c r="E1" s="277" t="s">
        <v>147</v>
      </c>
      <c r="F1" s="277" t="s">
        <v>148</v>
      </c>
      <c r="G1" s="278" t="s">
        <v>157</v>
      </c>
      <c r="H1" s="278" t="s">
        <v>176</v>
      </c>
      <c r="I1" s="279" t="s">
        <v>170</v>
      </c>
      <c r="J1" s="29" t="s">
        <v>204</v>
      </c>
      <c r="K1" s="30" t="s">
        <v>150</v>
      </c>
      <c r="L1" s="31" t="s">
        <v>205</v>
      </c>
      <c r="N1" s="207" t="s">
        <v>239</v>
      </c>
      <c r="O1" s="272" t="s">
        <v>240</v>
      </c>
      <c r="P1" s="207" t="s">
        <v>241</v>
      </c>
      <c r="T1" s="207" t="s">
        <v>176</v>
      </c>
      <c r="U1" s="29" t="s">
        <v>204</v>
      </c>
      <c r="V1" s="30" t="s">
        <v>150</v>
      </c>
      <c r="W1" s="31" t="s">
        <v>205</v>
      </c>
    </row>
    <row r="2" spans="1:23" ht="16.5" customHeight="1" x14ac:dyDescent="0.2">
      <c r="A2" s="280" t="s">
        <v>86</v>
      </c>
      <c r="B2" s="164"/>
      <c r="C2" s="163"/>
      <c r="D2" s="163"/>
      <c r="E2" s="164"/>
      <c r="F2" s="164"/>
      <c r="G2" s="161"/>
      <c r="H2" s="161"/>
      <c r="I2" s="250"/>
      <c r="J2" s="162"/>
      <c r="K2" s="38"/>
      <c r="L2" s="34" t="str">
        <f>IF(J2&gt;0,SUM(J2+(J2*K2)),"")</f>
        <v/>
      </c>
      <c r="N2" s="208"/>
      <c r="O2" s="208"/>
      <c r="P2" s="208"/>
      <c r="T2" s="208"/>
      <c r="U2" s="162"/>
      <c r="V2" s="38"/>
      <c r="W2" s="34" t="str">
        <f>IF(U2&gt;0,SUM(U2+(U2*V2)),"")</f>
        <v/>
      </c>
    </row>
    <row r="3" spans="1:23" ht="16.5" customHeight="1" x14ac:dyDescent="0.2">
      <c r="A3" s="280" t="s">
        <v>87</v>
      </c>
      <c r="B3" s="164"/>
      <c r="C3" s="163"/>
      <c r="D3" s="163"/>
      <c r="E3" s="164"/>
      <c r="F3" s="164"/>
      <c r="G3" s="161"/>
      <c r="H3" s="161"/>
      <c r="I3" s="250"/>
      <c r="J3" s="162"/>
      <c r="K3" s="38"/>
      <c r="L3" s="34" t="str">
        <f t="shared" ref="L3:L13" si="0">IF(J3&gt;0,SUM(J3+(J3*K3)),"")</f>
        <v/>
      </c>
      <c r="N3" s="208"/>
      <c r="O3" s="208"/>
      <c r="P3" s="208"/>
      <c r="T3" s="208"/>
      <c r="U3" s="162"/>
      <c r="V3" s="38"/>
      <c r="W3" s="34" t="str">
        <f t="shared" ref="W3:W13" si="1">IF(U3&gt;0,SUM(U3+(U3*V3)),"")</f>
        <v/>
      </c>
    </row>
    <row r="4" spans="1:23" ht="16.5" customHeight="1" x14ac:dyDescent="0.2">
      <c r="A4" s="280" t="s">
        <v>88</v>
      </c>
      <c r="B4" s="164"/>
      <c r="C4" s="163"/>
      <c r="D4" s="163"/>
      <c r="E4" s="260"/>
      <c r="F4" s="260"/>
      <c r="G4" s="261"/>
      <c r="H4" s="261"/>
      <c r="I4" s="262"/>
      <c r="J4" s="263"/>
      <c r="K4" s="264"/>
      <c r="L4" s="34" t="str">
        <f t="shared" si="0"/>
        <v/>
      </c>
      <c r="N4" s="270"/>
      <c r="O4" s="270"/>
      <c r="P4" s="270"/>
      <c r="T4" s="208"/>
      <c r="U4" s="263"/>
      <c r="V4" s="264"/>
      <c r="W4" s="34" t="str">
        <f t="shared" si="1"/>
        <v/>
      </c>
    </row>
    <row r="5" spans="1:23" ht="16.5" customHeight="1" x14ac:dyDescent="0.2">
      <c r="A5" s="280" t="s">
        <v>89</v>
      </c>
      <c r="B5" s="164"/>
      <c r="C5" s="163"/>
      <c r="D5" s="163"/>
      <c r="E5" s="260"/>
      <c r="F5" s="260"/>
      <c r="G5" s="261"/>
      <c r="H5" s="261"/>
      <c r="I5" s="262"/>
      <c r="J5" s="263"/>
      <c r="K5" s="264"/>
      <c r="L5" s="34" t="str">
        <f t="shared" si="0"/>
        <v/>
      </c>
      <c r="N5" s="270"/>
      <c r="O5" s="270"/>
      <c r="P5" s="270"/>
      <c r="T5" s="208"/>
      <c r="U5" s="263"/>
      <c r="V5" s="264"/>
      <c r="W5" s="34" t="str">
        <f t="shared" si="1"/>
        <v/>
      </c>
    </row>
    <row r="6" spans="1:23" ht="16.5" customHeight="1" x14ac:dyDescent="0.2">
      <c r="A6" s="280" t="s">
        <v>90</v>
      </c>
      <c r="B6" s="164"/>
      <c r="C6" s="163"/>
      <c r="D6" s="163"/>
      <c r="E6" s="260"/>
      <c r="F6" s="260"/>
      <c r="G6" s="261"/>
      <c r="H6" s="261"/>
      <c r="I6" s="262"/>
      <c r="J6" s="263"/>
      <c r="K6" s="264"/>
      <c r="L6" s="34" t="str">
        <f t="shared" si="0"/>
        <v/>
      </c>
      <c r="N6" s="270"/>
      <c r="O6" s="270"/>
      <c r="P6" s="270"/>
      <c r="T6" s="208"/>
      <c r="U6" s="263"/>
      <c r="V6" s="264"/>
      <c r="W6" s="34" t="str">
        <f t="shared" si="1"/>
        <v/>
      </c>
    </row>
    <row r="7" spans="1:23" ht="16.5" customHeight="1" x14ac:dyDescent="0.2">
      <c r="A7" s="280" t="s">
        <v>91</v>
      </c>
      <c r="B7" s="164"/>
      <c r="C7" s="163"/>
      <c r="D7" s="163"/>
      <c r="E7" s="260"/>
      <c r="F7" s="260"/>
      <c r="G7" s="261"/>
      <c r="H7" s="261"/>
      <c r="I7" s="262"/>
      <c r="J7" s="263"/>
      <c r="K7" s="264"/>
      <c r="L7" s="34" t="str">
        <f t="shared" si="0"/>
        <v/>
      </c>
      <c r="N7" s="270"/>
      <c r="O7" s="270"/>
      <c r="P7" s="270"/>
      <c r="T7" s="208"/>
      <c r="U7" s="263"/>
      <c r="V7" s="264"/>
      <c r="W7" s="34" t="str">
        <f t="shared" si="1"/>
        <v/>
      </c>
    </row>
    <row r="8" spans="1:23" ht="16.5" customHeight="1" x14ac:dyDescent="0.2">
      <c r="A8" s="280" t="s">
        <v>92</v>
      </c>
      <c r="B8" s="164"/>
      <c r="C8" s="163"/>
      <c r="D8" s="163"/>
      <c r="E8" s="260"/>
      <c r="F8" s="260"/>
      <c r="G8" s="261"/>
      <c r="H8" s="261"/>
      <c r="I8" s="262"/>
      <c r="J8" s="263"/>
      <c r="K8" s="264"/>
      <c r="L8" s="34" t="str">
        <f t="shared" si="0"/>
        <v/>
      </c>
      <c r="N8" s="270"/>
      <c r="O8" s="270"/>
      <c r="P8" s="270"/>
      <c r="T8" s="208"/>
      <c r="U8" s="263"/>
      <c r="V8" s="264"/>
      <c r="W8" s="34" t="str">
        <f t="shared" si="1"/>
        <v/>
      </c>
    </row>
    <row r="9" spans="1:23" ht="16.5" customHeight="1" x14ac:dyDescent="0.2">
      <c r="A9" s="280" t="s">
        <v>93</v>
      </c>
      <c r="B9" s="164"/>
      <c r="C9" s="163"/>
      <c r="D9" s="163"/>
      <c r="E9" s="260"/>
      <c r="F9" s="260"/>
      <c r="G9" s="261"/>
      <c r="H9" s="261"/>
      <c r="I9" s="262"/>
      <c r="J9" s="263"/>
      <c r="K9" s="264"/>
      <c r="L9" s="34" t="str">
        <f t="shared" si="0"/>
        <v/>
      </c>
      <c r="N9" s="270"/>
      <c r="O9" s="270"/>
      <c r="P9" s="270"/>
      <c r="T9" s="208"/>
      <c r="U9" s="263"/>
      <c r="V9" s="264"/>
      <c r="W9" s="34" t="str">
        <f t="shared" si="1"/>
        <v/>
      </c>
    </row>
    <row r="10" spans="1:23" ht="16.5" customHeight="1" x14ac:dyDescent="0.2">
      <c r="A10" s="280" t="s">
        <v>94</v>
      </c>
      <c r="B10" s="164"/>
      <c r="C10" s="163"/>
      <c r="D10" s="163"/>
      <c r="E10" s="260"/>
      <c r="F10" s="260"/>
      <c r="G10" s="261"/>
      <c r="H10" s="261"/>
      <c r="I10" s="262"/>
      <c r="J10" s="263"/>
      <c r="K10" s="264"/>
      <c r="L10" s="34" t="str">
        <f t="shared" si="0"/>
        <v/>
      </c>
      <c r="N10" s="270"/>
      <c r="O10" s="270"/>
      <c r="P10" s="270"/>
      <c r="T10" s="208"/>
      <c r="U10" s="263"/>
      <c r="V10" s="264"/>
      <c r="W10" s="34" t="str">
        <f t="shared" si="1"/>
        <v/>
      </c>
    </row>
    <row r="11" spans="1:23" ht="16.5" customHeight="1" thickBot="1" x14ac:dyDescent="0.25">
      <c r="A11" s="280" t="s">
        <v>95</v>
      </c>
      <c r="B11" s="164"/>
      <c r="C11" s="163"/>
      <c r="D11" s="163"/>
      <c r="E11" s="260"/>
      <c r="F11" s="260"/>
      <c r="G11" s="261"/>
      <c r="H11" s="261"/>
      <c r="I11" s="262"/>
      <c r="J11" s="263"/>
      <c r="K11" s="264"/>
      <c r="L11" s="34" t="str">
        <f t="shared" si="0"/>
        <v/>
      </c>
      <c r="N11" s="270"/>
      <c r="O11" s="270"/>
      <c r="P11" s="270"/>
      <c r="T11" s="208"/>
      <c r="U11" s="263"/>
      <c r="V11" s="264"/>
      <c r="W11" s="34" t="str">
        <f t="shared" si="1"/>
        <v/>
      </c>
    </row>
    <row r="12" spans="1:23" ht="16.5" customHeight="1" x14ac:dyDescent="0.2">
      <c r="A12" s="280" t="s">
        <v>96</v>
      </c>
      <c r="B12" s="164"/>
      <c r="C12" s="163"/>
      <c r="D12" s="163"/>
      <c r="E12" s="260"/>
      <c r="F12" s="260"/>
      <c r="G12" s="261"/>
      <c r="H12" s="261"/>
      <c r="I12" s="262"/>
      <c r="J12" s="263"/>
      <c r="K12" s="264"/>
      <c r="L12" s="34" t="str">
        <f t="shared" si="0"/>
        <v/>
      </c>
      <c r="N12" s="270"/>
      <c r="O12" s="270"/>
      <c r="P12" s="270"/>
      <c r="Q12" s="740" t="s">
        <v>242</v>
      </c>
      <c r="T12" s="208"/>
      <c r="U12" s="263"/>
      <c r="V12" s="264"/>
      <c r="W12" s="34" t="str">
        <f t="shared" si="1"/>
        <v/>
      </c>
    </row>
    <row r="13" spans="1:23" ht="16.5" customHeight="1" thickBot="1" x14ac:dyDescent="0.25">
      <c r="A13" s="281" t="s">
        <v>97</v>
      </c>
      <c r="B13" s="164"/>
      <c r="C13" s="163"/>
      <c r="D13" s="163"/>
      <c r="E13" s="265"/>
      <c r="F13" s="265"/>
      <c r="G13" s="266"/>
      <c r="H13" s="266"/>
      <c r="I13" s="267"/>
      <c r="J13" s="268"/>
      <c r="K13" s="269"/>
      <c r="L13" s="34" t="str">
        <f t="shared" si="0"/>
        <v/>
      </c>
      <c r="N13" s="271"/>
      <c r="O13" s="271"/>
      <c r="P13" s="271"/>
      <c r="Q13" s="741"/>
      <c r="T13" s="209"/>
      <c r="U13" s="268"/>
      <c r="V13" s="269"/>
      <c r="W13" s="34" t="str">
        <f t="shared" si="1"/>
        <v/>
      </c>
    </row>
    <row r="14" spans="1:23" ht="19.5" customHeight="1" thickBot="1" x14ac:dyDescent="0.25">
      <c r="A14" s="41" t="s">
        <v>137</v>
      </c>
      <c r="B14" s="42">
        <f t="shared" ref="B14:J14" si="2">SUM(B2:B13)</f>
        <v>0</v>
      </c>
      <c r="C14" s="47">
        <f t="shared" si="2"/>
        <v>0</v>
      </c>
      <c r="D14" s="47">
        <f t="shared" si="2"/>
        <v>0</v>
      </c>
      <c r="E14" s="42">
        <f t="shared" si="2"/>
        <v>0</v>
      </c>
      <c r="F14" s="42">
        <f t="shared" si="2"/>
        <v>0</v>
      </c>
      <c r="G14" s="43">
        <f t="shared" si="2"/>
        <v>0</v>
      </c>
      <c r="H14" s="43">
        <f t="shared" si="2"/>
        <v>0</v>
      </c>
      <c r="I14" s="251">
        <f t="shared" si="2"/>
        <v>0</v>
      </c>
      <c r="J14" s="44">
        <f t="shared" si="2"/>
        <v>0</v>
      </c>
      <c r="K14" s="116"/>
      <c r="L14" s="45">
        <f>SUM(L2:L13)</f>
        <v>0</v>
      </c>
      <c r="N14" s="210">
        <f>SUM(N2:N13)</f>
        <v>0</v>
      </c>
      <c r="O14" s="210">
        <f>SUM(O2:O13)</f>
        <v>0</v>
      </c>
      <c r="P14" s="210">
        <f>SUM(P2:P13)</f>
        <v>0</v>
      </c>
      <c r="Q14" s="211">
        <f>SUM(N14+O14+P14)</f>
        <v>0</v>
      </c>
      <c r="T14" s="210">
        <f>SUM(T2:T13)</f>
        <v>0</v>
      </c>
      <c r="U14" s="44">
        <f>SUM(U2:U13)</f>
        <v>0</v>
      </c>
      <c r="V14" s="116"/>
      <c r="W14" s="45">
        <f>SUM(W2:W13)</f>
        <v>0</v>
      </c>
    </row>
    <row r="15" spans="1:23" ht="15" customHeight="1" thickBot="1" x14ac:dyDescent="0.25"/>
    <row r="16" spans="1:23" ht="46.5" customHeight="1" x14ac:dyDescent="0.2">
      <c r="A16" s="766" t="s">
        <v>164</v>
      </c>
      <c r="B16" s="765"/>
      <c r="C16" s="765" t="s">
        <v>172</v>
      </c>
      <c r="D16" s="765"/>
      <c r="E16" s="765" t="s">
        <v>171</v>
      </c>
      <c r="F16" s="765"/>
      <c r="G16" s="156" t="s">
        <v>219</v>
      </c>
      <c r="H16" s="157" t="s">
        <v>220</v>
      </c>
      <c r="I16" s="153" t="s">
        <v>179</v>
      </c>
      <c r="J16" s="154" t="s">
        <v>251</v>
      </c>
      <c r="K16" s="155" t="s">
        <v>252</v>
      </c>
      <c r="L16" s="148" t="s">
        <v>282</v>
      </c>
      <c r="M16" s="149" t="s">
        <v>253</v>
      </c>
      <c r="N16" s="146" t="s">
        <v>269</v>
      </c>
      <c r="O16" s="147" t="s">
        <v>177</v>
      </c>
      <c r="P16" s="142" t="s">
        <v>153</v>
      </c>
      <c r="Q16" s="31" t="s">
        <v>209</v>
      </c>
    </row>
    <row r="17" spans="1:17" ht="14.25" customHeight="1" x14ac:dyDescent="0.2">
      <c r="A17" s="769">
        <v>1</v>
      </c>
      <c r="B17" s="770"/>
      <c r="C17" s="770">
        <f>Daten!A5</f>
        <v>1</v>
      </c>
      <c r="D17" s="770"/>
      <c r="E17" s="770">
        <f>Daten!B5</f>
        <v>0</v>
      </c>
      <c r="F17" s="770"/>
      <c r="G17" s="28"/>
      <c r="H17" s="37"/>
      <c r="I17" s="150" t="s">
        <v>268</v>
      </c>
      <c r="J17" s="4" t="s">
        <v>232</v>
      </c>
      <c r="K17" s="4" t="s">
        <v>232</v>
      </c>
      <c r="L17" s="4" t="s">
        <v>232</v>
      </c>
      <c r="M17" s="4" t="s">
        <v>232</v>
      </c>
      <c r="N17" s="28" t="s">
        <v>268</v>
      </c>
      <c r="O17" s="122" t="s">
        <v>232</v>
      </c>
      <c r="P17" s="46"/>
      <c r="Q17" s="143"/>
    </row>
    <row r="18" spans="1:17" ht="31.5" customHeight="1" thickBot="1" x14ac:dyDescent="0.25">
      <c r="A18" s="767">
        <f>SUM(B14+C14+D14+E14+F14+H14+H20+I14+G14+J14+L14+T14+U14+W14)</f>
        <v>0</v>
      </c>
      <c r="B18" s="752"/>
      <c r="C18" s="752">
        <f>SUM(A18*C17)</f>
        <v>0</v>
      </c>
      <c r="D18" s="752"/>
      <c r="E18" s="752">
        <f>SUM(A18*E17)</f>
        <v>0</v>
      </c>
      <c r="F18" s="752"/>
      <c r="G18" s="273">
        <f>SUM(C18/P18*4.33)</f>
        <v>0</v>
      </c>
      <c r="H18" s="275">
        <f>SUM(E18/P18*4.33)</f>
        <v>0</v>
      </c>
      <c r="I18" s="151">
        <f>'WWS - Daten'!G14</f>
        <v>63851</v>
      </c>
      <c r="J18" s="123">
        <f>'WWS - Daten'!T14</f>
        <v>2.5157107843137254</v>
      </c>
      <c r="K18" s="273">
        <f>'WWS - Daten'!X14</f>
        <v>164.60545495133385</v>
      </c>
      <c r="L18" s="152">
        <f>'WWS - Daten'!Z14</f>
        <v>1.97857939162287</v>
      </c>
      <c r="M18" s="152" t="e">
        <f>'WWS - Daten'!AL14</f>
        <v>#DIV/0!</v>
      </c>
      <c r="N18" s="273">
        <f>'WWS - Daten'!I14</f>
        <v>37806</v>
      </c>
      <c r="O18" s="274">
        <f>'WWS - Daten'!AM14</f>
        <v>12602</v>
      </c>
      <c r="P18" s="144">
        <f>SUM(Daten!A12)</f>
        <v>52</v>
      </c>
      <c r="Q18" s="145">
        <f>SUM('Zeiten-buchen'!Z373+'Zeiten-buchen'!AJ373+Daten!$B$16)</f>
        <v>11.819999999999997</v>
      </c>
    </row>
    <row r="19" spans="1:17" ht="13.5" customHeight="1" thickBot="1" x14ac:dyDescent="0.25"/>
    <row r="20" spans="1:17" ht="25.5" customHeight="1" thickBot="1" x14ac:dyDescent="0.25">
      <c r="A20" s="158" t="s">
        <v>158</v>
      </c>
      <c r="B20" s="768" t="s">
        <v>159</v>
      </c>
      <c r="C20" s="768"/>
      <c r="D20" s="768"/>
      <c r="E20" s="768"/>
      <c r="F20" s="159" t="s">
        <v>160</v>
      </c>
      <c r="G20" s="160" t="s">
        <v>162</v>
      </c>
      <c r="H20" s="292">
        <f>SUM(G21:G33)</f>
        <v>0</v>
      </c>
      <c r="I20" s="49"/>
      <c r="J20" s="573">
        <f>Daten!A2</f>
        <v>1</v>
      </c>
      <c r="K20" s="762" t="str">
        <f>Daten!B2</f>
        <v xml:space="preserve">Langer </v>
      </c>
      <c r="L20" s="763"/>
      <c r="M20" s="763"/>
      <c r="N20" s="763"/>
      <c r="O20" s="763"/>
      <c r="P20" s="763"/>
      <c r="Q20" s="764"/>
    </row>
    <row r="21" spans="1:17" ht="20.25" customHeight="1" thickBot="1" x14ac:dyDescent="0.25">
      <c r="A21" s="140">
        <v>0</v>
      </c>
      <c r="B21" s="751" t="s">
        <v>161</v>
      </c>
      <c r="C21" s="751"/>
      <c r="D21" s="751"/>
      <c r="E21" s="751"/>
      <c r="F21" s="165">
        <v>150</v>
      </c>
      <c r="G21" s="291">
        <f>SUM(A21*F21)</f>
        <v>0</v>
      </c>
    </row>
    <row r="22" spans="1:17" ht="20.25" customHeight="1" thickBot="1" x14ac:dyDescent="0.25">
      <c r="A22" s="140">
        <v>0</v>
      </c>
      <c r="B22" s="751" t="s">
        <v>174</v>
      </c>
      <c r="C22" s="751"/>
      <c r="D22" s="751"/>
      <c r="E22" s="751"/>
      <c r="F22" s="165">
        <v>175</v>
      </c>
      <c r="G22" s="291">
        <f t="shared" ref="G22:G33" si="3">SUM(A22*F22)</f>
        <v>0</v>
      </c>
      <c r="J22" s="110"/>
      <c r="K22" s="757" t="s">
        <v>210</v>
      </c>
      <c r="L22" s="758"/>
      <c r="M22" s="758"/>
      <c r="N22" s="759"/>
      <c r="P22" s="753" t="s">
        <v>243</v>
      </c>
      <c r="Q22" s="754"/>
    </row>
    <row r="23" spans="1:17" ht="20.25" customHeight="1" thickBot="1" x14ac:dyDescent="0.25">
      <c r="A23" s="140">
        <v>0</v>
      </c>
      <c r="B23" s="751" t="s">
        <v>245</v>
      </c>
      <c r="C23" s="751"/>
      <c r="D23" s="751"/>
      <c r="E23" s="751"/>
      <c r="F23" s="165">
        <v>138.5</v>
      </c>
      <c r="G23" s="291">
        <f t="shared" si="3"/>
        <v>0</v>
      </c>
      <c r="P23" s="755" t="s">
        <v>244</v>
      </c>
      <c r="Q23" s="756"/>
    </row>
    <row r="24" spans="1:17" ht="20.25" customHeight="1" thickBot="1" x14ac:dyDescent="0.25">
      <c r="A24" s="140"/>
      <c r="B24" s="751"/>
      <c r="C24" s="751"/>
      <c r="D24" s="751"/>
      <c r="E24" s="751"/>
      <c r="F24" s="165"/>
      <c r="G24" s="291">
        <f t="shared" si="3"/>
        <v>0</v>
      </c>
      <c r="J24" s="141"/>
      <c r="K24" s="757" t="s">
        <v>233</v>
      </c>
      <c r="L24" s="758"/>
      <c r="M24" s="758"/>
      <c r="N24" s="759"/>
      <c r="P24" s="760">
        <f>SUM(D14)</f>
        <v>0</v>
      </c>
      <c r="Q24" s="761"/>
    </row>
    <row r="25" spans="1:17" ht="20.25" customHeight="1" thickBot="1" x14ac:dyDescent="0.25">
      <c r="A25" s="140"/>
      <c r="B25" s="751"/>
      <c r="C25" s="751"/>
      <c r="D25" s="751"/>
      <c r="E25" s="751"/>
      <c r="F25" s="165"/>
      <c r="G25" s="291">
        <f t="shared" si="3"/>
        <v>0</v>
      </c>
      <c r="P25" s="212"/>
      <c r="Q25" s="213"/>
    </row>
    <row r="26" spans="1:17" ht="20.25" customHeight="1" x14ac:dyDescent="0.2">
      <c r="A26" s="140"/>
      <c r="B26" s="751"/>
      <c r="C26" s="751"/>
      <c r="D26" s="751"/>
      <c r="E26" s="751"/>
      <c r="F26" s="165"/>
      <c r="G26" s="291">
        <f t="shared" si="3"/>
        <v>0</v>
      </c>
      <c r="J26" s="748" t="s">
        <v>230</v>
      </c>
      <c r="K26" s="749"/>
      <c r="L26" s="750"/>
      <c r="P26" s="742" t="s">
        <v>246</v>
      </c>
      <c r="Q26" s="743"/>
    </row>
    <row r="27" spans="1:17" ht="20.25" customHeight="1" x14ac:dyDescent="0.2">
      <c r="A27" s="140"/>
      <c r="B27" s="751"/>
      <c r="C27" s="751"/>
      <c r="D27" s="751"/>
      <c r="E27" s="751"/>
      <c r="F27" s="165"/>
      <c r="G27" s="291">
        <f t="shared" si="3"/>
        <v>0</v>
      </c>
      <c r="J27" s="746" t="s">
        <v>321</v>
      </c>
      <c r="K27" s="730" t="s">
        <v>231</v>
      </c>
      <c r="L27" s="711" t="s">
        <v>229</v>
      </c>
      <c r="P27" s="744"/>
      <c r="Q27" s="745"/>
    </row>
    <row r="28" spans="1:17" ht="20.25" customHeight="1" x14ac:dyDescent="0.2">
      <c r="A28" s="140"/>
      <c r="B28" s="751"/>
      <c r="C28" s="751"/>
      <c r="D28" s="751"/>
      <c r="E28" s="751"/>
      <c r="F28" s="165"/>
      <c r="G28" s="291">
        <f t="shared" si="3"/>
        <v>0</v>
      </c>
      <c r="J28" s="746"/>
      <c r="K28" s="730"/>
      <c r="L28" s="711"/>
      <c r="P28" s="214" t="s">
        <v>247</v>
      </c>
      <c r="Q28" s="215" t="s">
        <v>256</v>
      </c>
    </row>
    <row r="29" spans="1:17" ht="20.25" customHeight="1" thickBot="1" x14ac:dyDescent="0.25">
      <c r="A29" s="140"/>
      <c r="B29" s="751"/>
      <c r="C29" s="751"/>
      <c r="D29" s="751"/>
      <c r="E29" s="751"/>
      <c r="F29" s="165"/>
      <c r="G29" s="291">
        <f t="shared" si="3"/>
        <v>0</v>
      </c>
      <c r="J29" s="747"/>
      <c r="K29" s="731"/>
      <c r="L29" s="712"/>
      <c r="O29" s="213"/>
      <c r="P29" s="221">
        <f>SUM(B14+E14+F14+G14+H14+C14)</f>
        <v>0</v>
      </c>
      <c r="Q29" s="222">
        <f>SUM(B14+E14+F14+G14+H14)</f>
        <v>0</v>
      </c>
    </row>
    <row r="30" spans="1:17" ht="20.25" customHeight="1" x14ac:dyDescent="0.2">
      <c r="A30" s="140"/>
      <c r="B30" s="751"/>
      <c r="C30" s="751"/>
      <c r="D30" s="751"/>
      <c r="E30" s="751"/>
      <c r="F30" s="165"/>
      <c r="G30" s="291">
        <f t="shared" si="3"/>
        <v>0</v>
      </c>
    </row>
    <row r="31" spans="1:17" ht="20.25" customHeight="1" x14ac:dyDescent="0.2">
      <c r="A31" s="140"/>
      <c r="B31" s="751"/>
      <c r="C31" s="751"/>
      <c r="D31" s="751"/>
      <c r="E31" s="751"/>
      <c r="F31" s="165"/>
      <c r="G31" s="291">
        <f t="shared" si="3"/>
        <v>0</v>
      </c>
    </row>
    <row r="32" spans="1:17" ht="20.25" customHeight="1" x14ac:dyDescent="0.2">
      <c r="A32" s="140"/>
      <c r="B32" s="751"/>
      <c r="C32" s="751"/>
      <c r="D32" s="751"/>
      <c r="E32" s="751"/>
      <c r="F32" s="165"/>
      <c r="G32" s="291">
        <f t="shared" si="3"/>
        <v>0</v>
      </c>
    </row>
    <row r="33" spans="1:7" ht="20.25" customHeight="1" x14ac:dyDescent="0.2">
      <c r="A33" s="140"/>
      <c r="B33" s="751"/>
      <c r="C33" s="751"/>
      <c r="D33" s="751"/>
      <c r="E33" s="751"/>
      <c r="F33" s="165"/>
      <c r="G33" s="291">
        <f t="shared" si="3"/>
        <v>0</v>
      </c>
    </row>
    <row r="34" spans="1:7" ht="30.75" customHeight="1" x14ac:dyDescent="0.2">
      <c r="C34" s="36"/>
      <c r="D34" s="36"/>
      <c r="E34" s="36"/>
      <c r="F34" s="36"/>
      <c r="G34" s="36"/>
    </row>
    <row r="35" spans="1:7" ht="15" customHeight="1" x14ac:dyDescent="0.2">
      <c r="F35" s="36"/>
      <c r="G35" s="36"/>
    </row>
    <row r="36" spans="1:7" ht="15" customHeight="1" x14ac:dyDescent="0.2">
      <c r="A36" s="2"/>
      <c r="B36" s="36"/>
      <c r="C36" s="36"/>
      <c r="E36" s="36"/>
      <c r="F36" s="36"/>
      <c r="G36" s="36"/>
    </row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sheetProtection selectLockedCells="1"/>
  <mergeCells count="35">
    <mergeCell ref="E16:F16"/>
    <mergeCell ref="C18:D18"/>
    <mergeCell ref="B27:E27"/>
    <mergeCell ref="B28:E28"/>
    <mergeCell ref="A16:B16"/>
    <mergeCell ref="A18:B18"/>
    <mergeCell ref="B20:E20"/>
    <mergeCell ref="B21:E21"/>
    <mergeCell ref="A17:B17"/>
    <mergeCell ref="C17:D17"/>
    <mergeCell ref="E17:F17"/>
    <mergeCell ref="C16:D16"/>
    <mergeCell ref="B22:E22"/>
    <mergeCell ref="B23:E23"/>
    <mergeCell ref="B24:E24"/>
    <mergeCell ref="B25:E25"/>
    <mergeCell ref="B33:E33"/>
    <mergeCell ref="B30:E30"/>
    <mergeCell ref="B31:E31"/>
    <mergeCell ref="B32:E32"/>
    <mergeCell ref="B29:E29"/>
    <mergeCell ref="B26:E26"/>
    <mergeCell ref="E18:F18"/>
    <mergeCell ref="P22:Q22"/>
    <mergeCell ref="P23:Q23"/>
    <mergeCell ref="K24:N24"/>
    <mergeCell ref="P24:Q24"/>
    <mergeCell ref="K22:N22"/>
    <mergeCell ref="K20:Q20"/>
    <mergeCell ref="Q12:Q13"/>
    <mergeCell ref="P26:Q27"/>
    <mergeCell ref="J27:J29"/>
    <mergeCell ref="K27:K29"/>
    <mergeCell ref="L27:L29"/>
    <mergeCell ref="J26:L26"/>
  </mergeCells>
  <phoneticPr fontId="7" type="noConversion"/>
  <hyperlinks>
    <hyperlink ref="K27:K29" r:id="rId1" tooltip="." display="Hiltes"/>
    <hyperlink ref="J27:J29" r:id="rId2" tooltip="." display="MA       Ordner      2009"/>
    <hyperlink ref="L27:L29" r:id="rId3" tooltip="." display="ELV"/>
  </hyperlinks>
  <pageMargins left="0.19685039370078741" right="0.19685039370078741" top="0.98425196850393704" bottom="0.78740157480314965" header="0.51181102362204722" footer="0.51181102362204722"/>
  <pageSetup paperSize="9" scale="72" orientation="landscape" r:id="rId4"/>
  <headerFooter alignWithMargins="0">
    <oddHeader>&amp;F</oddHeader>
  </headerFooter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88"/>
  <sheetViews>
    <sheetView showGridLines="0" topLeftCell="A12" zoomScaleNormal="100" zoomScaleSheetLayoutView="100" workbookViewId="0">
      <selection activeCell="B43" sqref="B43"/>
    </sheetView>
  </sheetViews>
  <sheetFormatPr baseColWidth="10" defaultRowHeight="12.75" x14ac:dyDescent="0.2"/>
  <cols>
    <col min="1" max="1" width="13.85546875" style="15" customWidth="1"/>
    <col min="2" max="2" width="17.85546875" style="16" customWidth="1"/>
    <col min="3" max="4" width="17.85546875" style="19" customWidth="1"/>
    <col min="5" max="5" width="14.7109375" style="19" customWidth="1"/>
    <col min="6" max="6" width="15.42578125" style="16" customWidth="1"/>
    <col min="7" max="7" width="13.5703125" style="16" customWidth="1"/>
    <col min="8" max="16384" width="11.42578125" style="12"/>
  </cols>
  <sheetData>
    <row r="1" spans="1:7" s="225" customFormat="1" ht="24.75" customHeight="1" x14ac:dyDescent="0.2">
      <c r="A1" s="233" t="s">
        <v>173</v>
      </c>
      <c r="B1" s="234" t="s">
        <v>78</v>
      </c>
      <c r="C1" s="235" t="s">
        <v>79</v>
      </c>
      <c r="D1" s="235" t="s">
        <v>163</v>
      </c>
      <c r="E1" s="235" t="s">
        <v>69</v>
      </c>
      <c r="F1" s="235" t="s">
        <v>80</v>
      </c>
      <c r="G1" s="236" t="s">
        <v>264</v>
      </c>
    </row>
    <row r="2" spans="1:7" ht="26.25" customHeight="1" thickBot="1" x14ac:dyDescent="0.25">
      <c r="A2" s="584">
        <v>1</v>
      </c>
      <c r="B2" s="583" t="s">
        <v>327</v>
      </c>
      <c r="C2" s="585" t="s">
        <v>328</v>
      </c>
      <c r="D2" s="582">
        <v>21703</v>
      </c>
      <c r="E2" s="586">
        <v>43465</v>
      </c>
      <c r="F2" s="582">
        <v>27242</v>
      </c>
      <c r="G2" s="373">
        <f>SUM(E2-F2)</f>
        <v>16223</v>
      </c>
    </row>
    <row r="3" spans="1:7" ht="21" customHeight="1" thickBot="1" x14ac:dyDescent="0.25">
      <c r="A3" s="15" t="s">
        <v>329</v>
      </c>
    </row>
    <row r="4" spans="1:7" s="71" customFormat="1" ht="57.75" customHeight="1" x14ac:dyDescent="0.2">
      <c r="A4" s="237" t="s">
        <v>274</v>
      </c>
      <c r="B4" s="238" t="s">
        <v>275</v>
      </c>
      <c r="C4" s="167" t="s">
        <v>273</v>
      </c>
      <c r="D4" s="167" t="s">
        <v>262</v>
      </c>
      <c r="E4" s="239" t="s">
        <v>234</v>
      </c>
      <c r="F4" s="240" t="s">
        <v>237</v>
      </c>
      <c r="G4" s="241" t="s">
        <v>203</v>
      </c>
    </row>
    <row r="5" spans="1:7" ht="20.25" customHeight="1" thickBot="1" x14ac:dyDescent="0.25">
      <c r="A5" s="242">
        <v>1</v>
      </c>
      <c r="B5" s="243">
        <f>SUM(100%-A5)</f>
        <v>0</v>
      </c>
      <c r="C5" s="244">
        <f>SUM($E$12-($E$12*B5))</f>
        <v>0</v>
      </c>
      <c r="D5" s="245">
        <f>SUM($E$12-($E$12*A5))</f>
        <v>0</v>
      </c>
      <c r="E5" s="246" t="s">
        <v>235</v>
      </c>
      <c r="F5" s="247" t="s">
        <v>238</v>
      </c>
      <c r="G5" s="248">
        <v>100</v>
      </c>
    </row>
    <row r="6" spans="1:7" ht="1.5" hidden="1" customHeight="1" x14ac:dyDescent="0.2">
      <c r="A6" s="121"/>
      <c r="B6" s="20"/>
      <c r="C6" s="113"/>
      <c r="D6" s="113"/>
      <c r="E6" s="113"/>
      <c r="F6" s="20"/>
      <c r="G6" s="20"/>
    </row>
    <row r="7" spans="1:7" hidden="1" x14ac:dyDescent="0.2">
      <c r="A7" s="50"/>
      <c r="B7" s="194"/>
      <c r="C7" s="107"/>
      <c r="D7" s="107"/>
      <c r="E7" s="107"/>
      <c r="F7" s="194"/>
      <c r="G7" s="194"/>
    </row>
    <row r="8" spans="1:7" s="226" customFormat="1" hidden="1" x14ac:dyDescent="0.2">
      <c r="A8" s="195"/>
      <c r="B8" s="195"/>
      <c r="C8" s="195"/>
      <c r="D8" s="195"/>
      <c r="E8" s="195"/>
      <c r="F8" s="195"/>
      <c r="G8" s="195"/>
    </row>
    <row r="9" spans="1:7" s="226" customFormat="1" hidden="1" x14ac:dyDescent="0.2">
      <c r="A9" s="50"/>
      <c r="B9" s="195"/>
      <c r="C9" s="195"/>
      <c r="D9" s="195"/>
      <c r="E9" s="195"/>
      <c r="F9" s="195"/>
      <c r="G9" s="195"/>
    </row>
    <row r="10" spans="1:7" ht="21" customHeight="1" thickBot="1" x14ac:dyDescent="0.25"/>
    <row r="11" spans="1:7" ht="63.75" customHeight="1" thickBot="1" x14ac:dyDescent="0.25">
      <c r="A11" s="173" t="s">
        <v>236</v>
      </c>
      <c r="B11" s="175" t="s">
        <v>260</v>
      </c>
      <c r="C11" s="175" t="s">
        <v>261</v>
      </c>
      <c r="D11" s="174" t="s">
        <v>4</v>
      </c>
      <c r="E11" s="174" t="s">
        <v>278</v>
      </c>
      <c r="F11" s="174" t="s">
        <v>279</v>
      </c>
      <c r="G11" s="286" t="s">
        <v>258</v>
      </c>
    </row>
    <row r="12" spans="1:7" ht="20.25" customHeight="1" thickBot="1" x14ac:dyDescent="0.25">
      <c r="A12" s="372">
        <f>'Zeiten-buchen'!G373</f>
        <v>52</v>
      </c>
      <c r="B12" s="282">
        <v>36</v>
      </c>
      <c r="C12" s="283">
        <v>6</v>
      </c>
      <c r="D12" s="571">
        <f>SUM(B12/C12)</f>
        <v>6</v>
      </c>
      <c r="E12" s="284">
        <f>SUM(Lohn!A18/D16)</f>
        <v>0</v>
      </c>
      <c r="F12" s="284">
        <f>SUM(Lohn!A18/E16)</f>
        <v>0</v>
      </c>
      <c r="G12" s="285">
        <f>SUM(D12*C20)</f>
        <v>180</v>
      </c>
    </row>
    <row r="13" spans="1:7" ht="21" customHeight="1" thickBot="1" x14ac:dyDescent="0.25"/>
    <row r="14" spans="1:7" s="225" customFormat="1" ht="24.75" customHeight="1" thickBot="1" x14ac:dyDescent="0.25">
      <c r="A14" s="771" t="s">
        <v>84</v>
      </c>
      <c r="B14" s="772"/>
      <c r="C14" s="772"/>
      <c r="D14" s="772"/>
      <c r="E14" s="772"/>
      <c r="F14" s="772"/>
      <c r="G14" s="773"/>
    </row>
    <row r="15" spans="1:7" ht="37.5" customHeight="1" x14ac:dyDescent="0.2">
      <c r="A15" s="374" t="s">
        <v>85</v>
      </c>
      <c r="B15" s="259" t="s">
        <v>68</v>
      </c>
      <c r="C15" s="167" t="s">
        <v>288</v>
      </c>
      <c r="D15" s="167" t="s">
        <v>276</v>
      </c>
      <c r="E15" s="167" t="s">
        <v>277</v>
      </c>
      <c r="F15" s="167" t="s">
        <v>152</v>
      </c>
      <c r="G15" s="196"/>
    </row>
    <row r="16" spans="1:7" ht="20.25" customHeight="1" thickBot="1" x14ac:dyDescent="0.25">
      <c r="A16" s="290">
        <f>SUM('Zeiten-buchen'!Y373+'Zeiten-buchen'!AJ373+$B$16)</f>
        <v>11.819999999999997</v>
      </c>
      <c r="B16" s="289">
        <v>20.59</v>
      </c>
      <c r="C16" s="378"/>
      <c r="D16" s="244">
        <f>SUM(F16-G12-A24)</f>
        <v>1692</v>
      </c>
      <c r="E16" s="244">
        <f>SUM(F16-G12)</f>
        <v>1692</v>
      </c>
      <c r="F16" s="244">
        <f>SUM(A12*B12)</f>
        <v>1872</v>
      </c>
      <c r="G16" s="288"/>
    </row>
    <row r="17" spans="1:11" ht="21" customHeight="1" thickBot="1" x14ac:dyDescent="0.25">
      <c r="A17" s="14"/>
      <c r="B17" s="14"/>
      <c r="C17" s="14"/>
      <c r="D17" s="14"/>
      <c r="E17" s="14"/>
      <c r="F17" s="14"/>
      <c r="G17" s="14"/>
      <c r="H17" s="227"/>
      <c r="I17" s="227"/>
      <c r="J17" s="227"/>
      <c r="K17" s="227"/>
    </row>
    <row r="18" spans="1:11" s="225" customFormat="1" ht="24.75" customHeight="1" thickBot="1" x14ac:dyDescent="0.25">
      <c r="A18" s="777" t="s">
        <v>1</v>
      </c>
      <c r="B18" s="778"/>
      <c r="C18" s="778"/>
      <c r="D18" s="778"/>
      <c r="E18" s="778"/>
      <c r="F18" s="778"/>
      <c r="G18" s="779"/>
      <c r="H18" s="228"/>
    </row>
    <row r="19" spans="1:11" x14ac:dyDescent="0.2">
      <c r="A19" s="166" t="s">
        <v>6</v>
      </c>
      <c r="B19" s="167" t="s">
        <v>68</v>
      </c>
      <c r="C19" s="197" t="s">
        <v>69</v>
      </c>
      <c r="D19" s="198" t="s">
        <v>140</v>
      </c>
      <c r="E19" s="187" t="s">
        <v>141</v>
      </c>
      <c r="F19" s="198" t="s">
        <v>70</v>
      </c>
      <c r="G19" s="187" t="s">
        <v>5</v>
      </c>
      <c r="H19" s="229"/>
    </row>
    <row r="20" spans="1:11" ht="20.25" customHeight="1" thickBot="1" x14ac:dyDescent="0.25">
      <c r="A20" s="33">
        <v>0</v>
      </c>
      <c r="B20" s="26">
        <v>9</v>
      </c>
      <c r="C20" s="32">
        <v>30</v>
      </c>
      <c r="D20" s="199">
        <f>SUM('Zeiten-buchen'!P373)</f>
        <v>24</v>
      </c>
      <c r="E20" s="200"/>
      <c r="F20" s="199">
        <f>SUM('Zeiten-buchen'!O373)</f>
        <v>10</v>
      </c>
      <c r="G20" s="200">
        <f>SUM(A20+B20+C20-'Zeiten-buchen'!O373)</f>
        <v>29</v>
      </c>
      <c r="H20" s="229"/>
    </row>
    <row r="21" spans="1:11" ht="21" customHeight="1" thickBot="1" x14ac:dyDescent="0.25">
      <c r="A21" s="121"/>
      <c r="B21" s="20"/>
      <c r="C21" s="113"/>
      <c r="D21" s="113"/>
      <c r="E21" s="113"/>
      <c r="F21" s="113"/>
      <c r="G21" s="20"/>
      <c r="H21" s="229"/>
    </row>
    <row r="22" spans="1:11" s="225" customFormat="1" ht="24.75" customHeight="1" thickBot="1" x14ac:dyDescent="0.25">
      <c r="A22" s="774" t="s">
        <v>76</v>
      </c>
      <c r="B22" s="775"/>
      <c r="C22" s="775"/>
      <c r="D22" s="776"/>
      <c r="E22" s="774" t="s">
        <v>7</v>
      </c>
      <c r="F22" s="775"/>
      <c r="G22" s="776"/>
      <c r="H22" s="228"/>
    </row>
    <row r="23" spans="1:11" x14ac:dyDescent="0.2">
      <c r="A23" s="201" t="s">
        <v>2</v>
      </c>
      <c r="B23" s="202" t="s">
        <v>138</v>
      </c>
      <c r="C23" s="179" t="s">
        <v>154</v>
      </c>
      <c r="D23" s="180" t="s">
        <v>263</v>
      </c>
      <c r="E23" s="203" t="s">
        <v>2</v>
      </c>
      <c r="F23" s="179" t="s">
        <v>138</v>
      </c>
      <c r="G23" s="204" t="s">
        <v>155</v>
      </c>
      <c r="H23" s="229"/>
    </row>
    <row r="24" spans="1:11" ht="20.25" customHeight="1" thickBot="1" x14ac:dyDescent="0.25">
      <c r="A24" s="362">
        <f>SUM('Zeiten-buchen'!M373)</f>
        <v>0</v>
      </c>
      <c r="B24" s="287">
        <f>SUM('Zeiten-buchen'!N373)</f>
        <v>0</v>
      </c>
      <c r="C24" s="216">
        <f>SUM(B24*F12)</f>
        <v>0</v>
      </c>
      <c r="D24" s="363">
        <f>SUM('Zeiten-buchen'!N373/'Zeiten-buchen'!H373)</f>
        <v>0</v>
      </c>
      <c r="E24" s="362">
        <f>SUM('Zeiten-buchen'!J373)</f>
        <v>0</v>
      </c>
      <c r="F24" s="287">
        <f>SUM('Zeiten-buchen'!L373)</f>
        <v>0</v>
      </c>
      <c r="G24" s="217">
        <f>SUM(F24*F12)</f>
        <v>0</v>
      </c>
      <c r="H24" s="229"/>
    </row>
    <row r="25" spans="1:11" ht="18.75" customHeight="1" x14ac:dyDescent="0.2">
      <c r="A25" s="121"/>
      <c r="B25" s="20"/>
      <c r="C25" s="113"/>
      <c r="D25" s="113"/>
      <c r="E25" s="232"/>
      <c r="F25" s="232"/>
      <c r="G25" s="229"/>
      <c r="H25" s="229"/>
    </row>
    <row r="26" spans="1:11" ht="22.5" customHeight="1" x14ac:dyDescent="0.2">
      <c r="A26" s="206"/>
      <c r="B26" s="786" t="s">
        <v>139</v>
      </c>
      <c r="C26" s="787"/>
      <c r="D26" s="788"/>
      <c r="F26" s="294"/>
      <c r="G26" s="294"/>
    </row>
    <row r="27" spans="1:11" ht="19.5" customHeight="1" x14ac:dyDescent="0.2">
      <c r="A27" s="16"/>
      <c r="B27" s="19"/>
    </row>
    <row r="28" spans="1:11" ht="22.5" customHeight="1" x14ac:dyDescent="0.2">
      <c r="A28" s="193"/>
      <c r="B28" s="786" t="s">
        <v>165</v>
      </c>
      <c r="C28" s="787"/>
      <c r="D28" s="788"/>
      <c r="F28" s="294"/>
      <c r="G28" s="294"/>
    </row>
    <row r="29" spans="1:11" ht="17.25" customHeight="1" thickBot="1" x14ac:dyDescent="0.25">
      <c r="A29" s="295"/>
      <c r="B29" s="295"/>
      <c r="C29" s="295"/>
    </row>
    <row r="30" spans="1:11" ht="42.75" customHeight="1" x14ac:dyDescent="0.2">
      <c r="A30" s="296" t="s">
        <v>266</v>
      </c>
      <c r="B30" s="148" t="s">
        <v>267</v>
      </c>
      <c r="C30" s="297" t="s">
        <v>252</v>
      </c>
      <c r="D30" s="148" t="s">
        <v>282</v>
      </c>
      <c r="E30" s="298" t="s">
        <v>253</v>
      </c>
      <c r="F30" s="299" t="s">
        <v>254</v>
      </c>
      <c r="G30" s="147" t="s">
        <v>177</v>
      </c>
    </row>
    <row r="31" spans="1:11" ht="17.25" customHeight="1" x14ac:dyDescent="0.2">
      <c r="A31" s="300"/>
      <c r="B31" s="194" t="s">
        <v>232</v>
      </c>
      <c r="C31" s="194" t="s">
        <v>232</v>
      </c>
      <c r="D31" s="194" t="s">
        <v>232</v>
      </c>
      <c r="E31" s="194" t="s">
        <v>232</v>
      </c>
      <c r="F31" s="291"/>
      <c r="G31" s="301" t="s">
        <v>232</v>
      </c>
    </row>
    <row r="32" spans="1:11" ht="17.25" customHeight="1" thickBot="1" x14ac:dyDescent="0.25">
      <c r="A32" s="358">
        <f>'WWS - Daten'!G14</f>
        <v>63851</v>
      </c>
      <c r="B32" s="216">
        <f>'WWS - Daten'!T14</f>
        <v>2.5157107843137254</v>
      </c>
      <c r="C32" s="359">
        <f>'WWS - Daten'!X14</f>
        <v>164.60545495133385</v>
      </c>
      <c r="D32" s="244">
        <f>'WWS - Daten'!Z14</f>
        <v>1.97857939162287</v>
      </c>
      <c r="E32" s="244" t="e">
        <f>'WWS - Daten'!AL14</f>
        <v>#DIV/0!</v>
      </c>
      <c r="F32" s="359">
        <f>'WWS - Daten'!I14</f>
        <v>37806</v>
      </c>
      <c r="G32" s="361">
        <f>Lohn!O18</f>
        <v>12602</v>
      </c>
    </row>
    <row r="33" spans="1:7" ht="13.5" thickBot="1" x14ac:dyDescent="0.25"/>
    <row r="34" spans="1:7" ht="13.5" customHeight="1" x14ac:dyDescent="0.2">
      <c r="A34" s="780" t="s">
        <v>265</v>
      </c>
      <c r="B34" s="781"/>
      <c r="D34" s="780" t="s">
        <v>243</v>
      </c>
      <c r="E34" s="781"/>
    </row>
    <row r="35" spans="1:7" ht="19.5" customHeight="1" x14ac:dyDescent="0.2">
      <c r="A35" s="782"/>
      <c r="B35" s="783"/>
      <c r="D35" s="782"/>
      <c r="E35" s="783"/>
    </row>
    <row r="36" spans="1:7" ht="17.25" customHeight="1" x14ac:dyDescent="0.2">
      <c r="A36" s="303" t="s">
        <v>247</v>
      </c>
      <c r="B36" s="301" t="s">
        <v>256</v>
      </c>
      <c r="D36" s="795" t="s">
        <v>244</v>
      </c>
      <c r="E36" s="796"/>
    </row>
    <row r="37" spans="1:7" ht="17.25" customHeight="1" thickBot="1" x14ac:dyDescent="0.25">
      <c r="A37" s="304">
        <f>Lohn!P29</f>
        <v>0</v>
      </c>
      <c r="B37" s="217">
        <f>Lohn!Q29</f>
        <v>0</v>
      </c>
      <c r="D37" s="791">
        <f>Lohn!P24</f>
        <v>0</v>
      </c>
      <c r="E37" s="792"/>
    </row>
    <row r="38" spans="1:7" ht="13.5" thickBot="1" x14ac:dyDescent="0.25"/>
    <row r="39" spans="1:7" ht="44.25" customHeight="1" x14ac:dyDescent="0.2">
      <c r="A39" s="793" t="s">
        <v>284</v>
      </c>
      <c r="B39" s="794"/>
      <c r="C39" s="305" t="s">
        <v>283</v>
      </c>
      <c r="D39" s="305" t="s">
        <v>171</v>
      </c>
      <c r="E39" s="306" t="s">
        <v>271</v>
      </c>
      <c r="F39" s="307" t="s">
        <v>272</v>
      </c>
    </row>
    <row r="40" spans="1:7" ht="17.25" customHeight="1" x14ac:dyDescent="0.2">
      <c r="A40" s="784">
        <v>1</v>
      </c>
      <c r="B40" s="785"/>
      <c r="C40" s="308">
        <f>A5</f>
        <v>1</v>
      </c>
      <c r="D40" s="308">
        <f>B5</f>
        <v>0</v>
      </c>
      <c r="E40" s="291" t="s">
        <v>270</v>
      </c>
      <c r="F40" s="309" t="s">
        <v>270</v>
      </c>
    </row>
    <row r="41" spans="1:7" ht="17.25" customHeight="1" thickBot="1" x14ac:dyDescent="0.25">
      <c r="A41" s="789">
        <f>Lohn!A18</f>
        <v>0</v>
      </c>
      <c r="B41" s="790"/>
      <c r="C41" s="360">
        <f>SUM(A41*C40)</f>
        <v>0</v>
      </c>
      <c r="D41" s="360">
        <f>SUM(A41*D40)</f>
        <v>0</v>
      </c>
      <c r="E41" s="359">
        <f>Lohn!G18</f>
        <v>0</v>
      </c>
      <c r="F41" s="361">
        <f>Lohn!H18</f>
        <v>0</v>
      </c>
    </row>
    <row r="43" spans="1:7" x14ac:dyDescent="0.2">
      <c r="A43" s="231"/>
      <c r="B43" s="12"/>
      <c r="C43" s="230"/>
      <c r="D43" s="230"/>
      <c r="E43" s="230"/>
      <c r="F43" s="12"/>
      <c r="G43" s="12"/>
    </row>
    <row r="44" spans="1:7" x14ac:dyDescent="0.2">
      <c r="A44" s="231"/>
      <c r="B44" s="12"/>
      <c r="C44" s="230"/>
      <c r="D44" s="230"/>
      <c r="E44" s="230"/>
      <c r="F44" s="12"/>
      <c r="G44" s="12"/>
    </row>
    <row r="45" spans="1:7" x14ac:dyDescent="0.2">
      <c r="A45" s="231"/>
      <c r="B45" s="12"/>
      <c r="C45" s="230"/>
      <c r="D45" s="230"/>
      <c r="E45" s="230"/>
      <c r="F45" s="12"/>
      <c r="G45" s="12"/>
    </row>
    <row r="46" spans="1:7" x14ac:dyDescent="0.2">
      <c r="A46" s="231"/>
      <c r="B46" s="12"/>
      <c r="C46" s="230"/>
      <c r="D46" s="230"/>
      <c r="E46" s="230"/>
      <c r="F46" s="12"/>
      <c r="G46" s="12"/>
    </row>
    <row r="47" spans="1:7" x14ac:dyDescent="0.2">
      <c r="A47" s="231"/>
      <c r="B47" s="12"/>
      <c r="C47" s="230"/>
      <c r="D47" s="230"/>
      <c r="E47" s="230"/>
      <c r="F47" s="12"/>
      <c r="G47" s="12"/>
    </row>
    <row r="48" spans="1:7" x14ac:dyDescent="0.2">
      <c r="A48" s="231"/>
      <c r="B48" s="12"/>
      <c r="C48" s="230"/>
      <c r="D48" s="230"/>
      <c r="E48" s="230"/>
      <c r="F48" s="12"/>
      <c r="G48" s="12"/>
    </row>
    <row r="49" spans="1:7" x14ac:dyDescent="0.2">
      <c r="A49" s="231"/>
      <c r="B49" s="12"/>
      <c r="C49" s="230"/>
      <c r="D49" s="230"/>
      <c r="E49" s="230"/>
      <c r="F49" s="12"/>
      <c r="G49" s="12"/>
    </row>
    <row r="50" spans="1:7" x14ac:dyDescent="0.2">
      <c r="A50" s="231"/>
      <c r="B50" s="12"/>
      <c r="C50" s="230"/>
      <c r="D50" s="230"/>
      <c r="E50" s="230"/>
      <c r="F50" s="12"/>
      <c r="G50" s="12"/>
    </row>
    <row r="51" spans="1:7" x14ac:dyDescent="0.2">
      <c r="A51" s="231"/>
      <c r="B51" s="12"/>
      <c r="C51" s="230"/>
      <c r="D51" s="230"/>
      <c r="E51" s="230"/>
      <c r="F51" s="12"/>
      <c r="G51" s="12"/>
    </row>
    <row r="52" spans="1:7" x14ac:dyDescent="0.2">
      <c r="A52" s="231"/>
      <c r="B52" s="12"/>
      <c r="C52" s="230"/>
      <c r="D52" s="230"/>
      <c r="E52" s="230"/>
      <c r="F52" s="12"/>
      <c r="G52" s="12"/>
    </row>
    <row r="53" spans="1:7" x14ac:dyDescent="0.2">
      <c r="A53" s="231"/>
      <c r="B53" s="12"/>
      <c r="C53" s="230"/>
      <c r="D53" s="230"/>
      <c r="E53" s="230"/>
      <c r="F53" s="12"/>
      <c r="G53" s="12"/>
    </row>
    <row r="54" spans="1:7" x14ac:dyDescent="0.2">
      <c r="A54" s="231"/>
      <c r="B54" s="12"/>
      <c r="C54" s="230"/>
      <c r="D54" s="230"/>
      <c r="E54" s="230"/>
      <c r="F54" s="12"/>
      <c r="G54" s="12"/>
    </row>
    <row r="55" spans="1:7" x14ac:dyDescent="0.2">
      <c r="A55" s="231"/>
      <c r="B55" s="12"/>
      <c r="C55" s="230"/>
      <c r="D55" s="230"/>
      <c r="E55" s="230"/>
      <c r="F55" s="12"/>
      <c r="G55" s="12"/>
    </row>
    <row r="56" spans="1:7" x14ac:dyDescent="0.2">
      <c r="A56" s="231"/>
      <c r="B56" s="12"/>
      <c r="C56" s="230"/>
      <c r="D56" s="230"/>
      <c r="E56" s="230"/>
      <c r="F56" s="12"/>
      <c r="G56" s="12"/>
    </row>
    <row r="57" spans="1:7" x14ac:dyDescent="0.2">
      <c r="A57" s="231"/>
      <c r="B57" s="12"/>
      <c r="C57" s="230"/>
      <c r="D57" s="230"/>
      <c r="E57" s="230"/>
      <c r="F57" s="12"/>
      <c r="G57" s="12"/>
    </row>
    <row r="58" spans="1:7" x14ac:dyDescent="0.2">
      <c r="A58" s="231"/>
      <c r="B58" s="12"/>
      <c r="C58" s="230"/>
      <c r="D58" s="230"/>
      <c r="E58" s="230"/>
      <c r="F58" s="12"/>
      <c r="G58" s="12"/>
    </row>
    <row r="59" spans="1:7" x14ac:dyDescent="0.2">
      <c r="A59" s="231"/>
      <c r="B59" s="12"/>
      <c r="C59" s="230"/>
      <c r="D59" s="230"/>
      <c r="E59" s="230"/>
      <c r="F59" s="12"/>
      <c r="G59" s="12"/>
    </row>
    <row r="60" spans="1:7" x14ac:dyDescent="0.2">
      <c r="A60" s="231"/>
      <c r="B60" s="12"/>
      <c r="C60" s="230"/>
      <c r="D60" s="230"/>
      <c r="E60" s="230"/>
      <c r="F60" s="12"/>
      <c r="G60" s="12"/>
    </row>
    <row r="61" spans="1:7" x14ac:dyDescent="0.2">
      <c r="A61" s="231"/>
      <c r="B61" s="12"/>
      <c r="C61" s="230"/>
      <c r="D61" s="230"/>
      <c r="E61" s="230"/>
      <c r="F61" s="12"/>
      <c r="G61" s="12"/>
    </row>
    <row r="62" spans="1:7" x14ac:dyDescent="0.2">
      <c r="A62" s="231"/>
      <c r="B62" s="12"/>
      <c r="C62" s="230"/>
      <c r="D62" s="230"/>
      <c r="E62" s="230"/>
      <c r="F62" s="12"/>
      <c r="G62" s="12"/>
    </row>
    <row r="63" spans="1:7" x14ac:dyDescent="0.2">
      <c r="A63" s="231"/>
      <c r="B63" s="12"/>
      <c r="C63" s="230"/>
      <c r="D63" s="230"/>
      <c r="E63" s="230"/>
      <c r="F63" s="12"/>
      <c r="G63" s="12"/>
    </row>
    <row r="64" spans="1:7" x14ac:dyDescent="0.2">
      <c r="A64" s="231"/>
      <c r="B64" s="12"/>
      <c r="C64" s="230"/>
      <c r="D64" s="230"/>
      <c r="E64" s="230"/>
      <c r="F64" s="12"/>
      <c r="G64" s="12"/>
    </row>
    <row r="65" spans="1:7" x14ac:dyDescent="0.2">
      <c r="A65" s="231"/>
      <c r="B65" s="12"/>
      <c r="C65" s="230"/>
      <c r="D65" s="230"/>
      <c r="E65" s="230"/>
      <c r="F65" s="12"/>
      <c r="G65" s="12"/>
    </row>
    <row r="66" spans="1:7" x14ac:dyDescent="0.2">
      <c r="A66" s="231"/>
      <c r="B66" s="12"/>
      <c r="C66" s="230"/>
      <c r="D66" s="230"/>
      <c r="E66" s="230"/>
      <c r="F66" s="12"/>
      <c r="G66" s="12"/>
    </row>
    <row r="67" spans="1:7" x14ac:dyDescent="0.2">
      <c r="A67" s="231"/>
      <c r="B67" s="12"/>
      <c r="C67" s="230"/>
      <c r="D67" s="230"/>
      <c r="E67" s="230"/>
      <c r="F67" s="12"/>
      <c r="G67" s="12"/>
    </row>
    <row r="68" spans="1:7" x14ac:dyDescent="0.2">
      <c r="A68" s="231"/>
      <c r="B68" s="12"/>
      <c r="C68" s="230"/>
      <c r="D68" s="230"/>
      <c r="E68" s="230"/>
      <c r="F68" s="12"/>
      <c r="G68" s="12"/>
    </row>
    <row r="69" spans="1:7" x14ac:dyDescent="0.2">
      <c r="A69" s="231"/>
      <c r="B69" s="12"/>
      <c r="C69" s="230"/>
      <c r="D69" s="230"/>
      <c r="E69" s="230"/>
      <c r="F69" s="12"/>
      <c r="G69" s="12"/>
    </row>
    <row r="70" spans="1:7" x14ac:dyDescent="0.2">
      <c r="A70" s="231"/>
      <c r="B70" s="12"/>
      <c r="C70" s="230"/>
      <c r="D70" s="230"/>
      <c r="E70" s="230"/>
      <c r="F70" s="12"/>
      <c r="G70" s="12"/>
    </row>
    <row r="71" spans="1:7" x14ac:dyDescent="0.2">
      <c r="A71" s="231"/>
      <c r="B71" s="12"/>
      <c r="C71" s="230"/>
      <c r="D71" s="230"/>
      <c r="E71" s="230"/>
      <c r="F71" s="12"/>
      <c r="G71" s="12"/>
    </row>
    <row r="72" spans="1:7" x14ac:dyDescent="0.2">
      <c r="A72" s="231"/>
      <c r="B72" s="12"/>
      <c r="C72" s="230"/>
      <c r="D72" s="230"/>
      <c r="E72" s="230"/>
      <c r="F72" s="12"/>
      <c r="G72" s="12"/>
    </row>
    <row r="73" spans="1:7" x14ac:dyDescent="0.2">
      <c r="A73" s="231"/>
      <c r="B73" s="12"/>
      <c r="C73" s="230"/>
      <c r="D73" s="230"/>
      <c r="E73" s="230"/>
      <c r="F73" s="12"/>
      <c r="G73" s="12"/>
    </row>
    <row r="74" spans="1:7" x14ac:dyDescent="0.2">
      <c r="A74" s="231"/>
      <c r="B74" s="12"/>
      <c r="C74" s="230"/>
      <c r="D74" s="230"/>
      <c r="E74" s="230"/>
      <c r="F74" s="12"/>
      <c r="G74" s="12"/>
    </row>
    <row r="75" spans="1:7" x14ac:dyDescent="0.2">
      <c r="A75" s="231"/>
      <c r="B75" s="12"/>
      <c r="C75" s="230"/>
      <c r="D75" s="230"/>
      <c r="E75" s="230"/>
      <c r="F75" s="12"/>
      <c r="G75" s="12"/>
    </row>
    <row r="76" spans="1:7" x14ac:dyDescent="0.2">
      <c r="A76" s="231"/>
      <c r="B76" s="12"/>
      <c r="C76" s="230"/>
      <c r="D76" s="230"/>
      <c r="E76" s="230"/>
      <c r="F76" s="12"/>
      <c r="G76" s="12"/>
    </row>
    <row r="77" spans="1:7" x14ac:dyDescent="0.2">
      <c r="A77" s="231"/>
      <c r="B77" s="12"/>
      <c r="C77" s="230"/>
      <c r="D77" s="230"/>
      <c r="E77" s="230"/>
      <c r="F77" s="12"/>
      <c r="G77" s="12"/>
    </row>
    <row r="78" spans="1:7" x14ac:dyDescent="0.2">
      <c r="A78" s="231"/>
      <c r="B78" s="12"/>
      <c r="C78" s="230"/>
      <c r="D78" s="230"/>
      <c r="E78" s="230"/>
      <c r="F78" s="12"/>
      <c r="G78" s="12"/>
    </row>
    <row r="79" spans="1:7" x14ac:dyDescent="0.2">
      <c r="A79" s="231"/>
      <c r="B79" s="12"/>
      <c r="C79" s="230"/>
      <c r="D79" s="230"/>
      <c r="E79" s="230"/>
      <c r="F79" s="12"/>
      <c r="G79" s="12"/>
    </row>
    <row r="80" spans="1:7" x14ac:dyDescent="0.2">
      <c r="A80" s="231"/>
      <c r="B80" s="12"/>
      <c r="C80" s="230"/>
      <c r="D80" s="230"/>
      <c r="E80" s="230"/>
      <c r="F80" s="12"/>
      <c r="G80" s="12"/>
    </row>
    <row r="81" spans="1:7" x14ac:dyDescent="0.2">
      <c r="A81" s="231"/>
      <c r="B81" s="12"/>
      <c r="C81" s="230"/>
      <c r="D81" s="230"/>
      <c r="E81" s="230"/>
      <c r="F81" s="12"/>
      <c r="G81" s="12"/>
    </row>
    <row r="82" spans="1:7" x14ac:dyDescent="0.2">
      <c r="A82" s="231"/>
      <c r="B82" s="12"/>
      <c r="C82" s="230"/>
      <c r="D82" s="230"/>
      <c r="E82" s="230"/>
      <c r="F82" s="12"/>
      <c r="G82" s="12"/>
    </row>
    <row r="83" spans="1:7" x14ac:dyDescent="0.2">
      <c r="A83" s="231"/>
      <c r="B83" s="12"/>
      <c r="C83" s="230"/>
      <c r="D83" s="230"/>
      <c r="E83" s="230"/>
      <c r="F83" s="12"/>
      <c r="G83" s="12"/>
    </row>
    <row r="84" spans="1:7" x14ac:dyDescent="0.2">
      <c r="A84" s="231"/>
      <c r="B84" s="12"/>
      <c r="C84" s="230"/>
      <c r="D84" s="230"/>
      <c r="E84" s="230"/>
      <c r="F84" s="12"/>
      <c r="G84" s="12"/>
    </row>
    <row r="85" spans="1:7" x14ac:dyDescent="0.2">
      <c r="A85" s="231"/>
      <c r="B85" s="12"/>
      <c r="C85" s="230"/>
      <c r="D85" s="230"/>
      <c r="E85" s="230"/>
      <c r="F85" s="12"/>
      <c r="G85" s="12"/>
    </row>
    <row r="86" spans="1:7" x14ac:dyDescent="0.2">
      <c r="A86" s="231"/>
      <c r="B86" s="12"/>
      <c r="C86" s="230"/>
      <c r="D86" s="230"/>
      <c r="E86" s="230"/>
      <c r="F86" s="12"/>
      <c r="G86" s="12"/>
    </row>
    <row r="87" spans="1:7" x14ac:dyDescent="0.2">
      <c r="A87" s="231"/>
      <c r="B87" s="12"/>
      <c r="C87" s="230"/>
      <c r="D87" s="230"/>
      <c r="E87" s="230"/>
      <c r="F87" s="12"/>
      <c r="G87" s="12"/>
    </row>
    <row r="88" spans="1:7" x14ac:dyDescent="0.2">
      <c r="A88" s="231"/>
      <c r="B88" s="12"/>
      <c r="C88" s="230"/>
      <c r="D88" s="230"/>
      <c r="E88" s="230"/>
      <c r="F88" s="12"/>
      <c r="G88" s="12"/>
    </row>
    <row r="89" spans="1:7" x14ac:dyDescent="0.2">
      <c r="A89" s="231"/>
      <c r="B89" s="12"/>
      <c r="C89" s="230"/>
      <c r="D89" s="230"/>
      <c r="E89" s="230"/>
      <c r="F89" s="12"/>
      <c r="G89" s="12"/>
    </row>
    <row r="90" spans="1:7" x14ac:dyDescent="0.2">
      <c r="A90" s="231"/>
      <c r="B90" s="12"/>
      <c r="C90" s="230"/>
      <c r="D90" s="230"/>
      <c r="E90" s="230"/>
      <c r="F90" s="12"/>
      <c r="G90" s="12"/>
    </row>
    <row r="91" spans="1:7" x14ac:dyDescent="0.2">
      <c r="A91" s="231"/>
      <c r="B91" s="12"/>
      <c r="C91" s="230"/>
      <c r="D91" s="230"/>
      <c r="E91" s="230"/>
      <c r="F91" s="12"/>
      <c r="G91" s="12"/>
    </row>
    <row r="92" spans="1:7" x14ac:dyDescent="0.2">
      <c r="A92" s="231"/>
      <c r="B92" s="12"/>
      <c r="C92" s="230"/>
      <c r="D92" s="230"/>
      <c r="E92" s="230"/>
      <c r="F92" s="12"/>
      <c r="G92" s="12"/>
    </row>
    <row r="93" spans="1:7" x14ac:dyDescent="0.2">
      <c r="A93" s="231"/>
      <c r="B93" s="12"/>
      <c r="C93" s="230"/>
      <c r="D93" s="230"/>
      <c r="E93" s="230"/>
      <c r="F93" s="12"/>
      <c r="G93" s="12"/>
    </row>
    <row r="94" spans="1:7" x14ac:dyDescent="0.2">
      <c r="A94" s="231"/>
      <c r="B94" s="12"/>
      <c r="C94" s="230"/>
      <c r="D94" s="230"/>
      <c r="E94" s="230"/>
      <c r="F94" s="12"/>
      <c r="G94" s="12"/>
    </row>
    <row r="95" spans="1:7" x14ac:dyDescent="0.2">
      <c r="A95" s="231"/>
      <c r="B95" s="12"/>
      <c r="C95" s="230"/>
      <c r="D95" s="230"/>
      <c r="E95" s="230"/>
      <c r="F95" s="12"/>
      <c r="G95" s="12"/>
    </row>
    <row r="96" spans="1:7" x14ac:dyDescent="0.2">
      <c r="A96" s="231"/>
      <c r="B96" s="12"/>
      <c r="C96" s="230"/>
      <c r="D96" s="230"/>
      <c r="E96" s="230"/>
      <c r="F96" s="12"/>
      <c r="G96" s="12"/>
    </row>
    <row r="97" spans="1:7" x14ac:dyDescent="0.2">
      <c r="A97" s="231"/>
      <c r="B97" s="12"/>
      <c r="C97" s="230"/>
      <c r="D97" s="230"/>
      <c r="E97" s="230"/>
      <c r="F97" s="12"/>
      <c r="G97" s="12"/>
    </row>
    <row r="98" spans="1:7" x14ac:dyDescent="0.2">
      <c r="A98" s="231"/>
      <c r="B98" s="12"/>
      <c r="C98" s="230"/>
      <c r="D98" s="230"/>
      <c r="E98" s="230"/>
      <c r="F98" s="12"/>
      <c r="G98" s="12"/>
    </row>
    <row r="99" spans="1:7" x14ac:dyDescent="0.2">
      <c r="A99" s="231"/>
      <c r="B99" s="12"/>
      <c r="C99" s="230"/>
      <c r="D99" s="230"/>
      <c r="E99" s="230"/>
      <c r="F99" s="12"/>
      <c r="G99" s="12"/>
    </row>
    <row r="100" spans="1:7" x14ac:dyDescent="0.2">
      <c r="A100" s="231"/>
      <c r="B100" s="12"/>
      <c r="C100" s="230"/>
      <c r="D100" s="230"/>
      <c r="E100" s="230"/>
      <c r="F100" s="12"/>
      <c r="G100" s="12"/>
    </row>
    <row r="101" spans="1:7" x14ac:dyDescent="0.2">
      <c r="A101" s="231"/>
      <c r="B101" s="12"/>
      <c r="C101" s="230"/>
      <c r="D101" s="230"/>
      <c r="E101" s="230"/>
      <c r="F101" s="12"/>
      <c r="G101" s="12"/>
    </row>
    <row r="102" spans="1:7" x14ac:dyDescent="0.2">
      <c r="A102" s="231"/>
      <c r="B102" s="12"/>
      <c r="C102" s="230"/>
      <c r="D102" s="230"/>
      <c r="E102" s="230"/>
      <c r="F102" s="12"/>
      <c r="G102" s="12"/>
    </row>
    <row r="103" spans="1:7" x14ac:dyDescent="0.2">
      <c r="A103" s="231"/>
      <c r="B103" s="12"/>
      <c r="C103" s="230"/>
      <c r="D103" s="230"/>
      <c r="E103" s="230"/>
      <c r="F103" s="12"/>
      <c r="G103" s="12"/>
    </row>
    <row r="104" spans="1:7" x14ac:dyDescent="0.2">
      <c r="A104" s="231"/>
      <c r="B104" s="12"/>
      <c r="C104" s="230"/>
      <c r="D104" s="230"/>
      <c r="E104" s="230"/>
      <c r="F104" s="12"/>
      <c r="G104" s="12"/>
    </row>
    <row r="105" spans="1:7" x14ac:dyDescent="0.2">
      <c r="A105" s="231"/>
      <c r="B105" s="12"/>
      <c r="C105" s="230"/>
      <c r="D105" s="230"/>
      <c r="E105" s="230"/>
      <c r="F105" s="12"/>
      <c r="G105" s="12"/>
    </row>
    <row r="106" spans="1:7" x14ac:dyDescent="0.2">
      <c r="A106" s="231"/>
      <c r="B106" s="12"/>
      <c r="C106" s="230"/>
      <c r="D106" s="230"/>
      <c r="E106" s="230"/>
      <c r="F106" s="12"/>
      <c r="G106" s="12"/>
    </row>
    <row r="107" spans="1:7" x14ac:dyDescent="0.2">
      <c r="A107" s="231"/>
      <c r="B107" s="12"/>
      <c r="C107" s="230"/>
      <c r="D107" s="230"/>
      <c r="E107" s="230"/>
      <c r="F107" s="12"/>
      <c r="G107" s="12"/>
    </row>
    <row r="108" spans="1:7" x14ac:dyDescent="0.2">
      <c r="A108" s="231"/>
      <c r="B108" s="12"/>
      <c r="C108" s="230"/>
      <c r="D108" s="230"/>
      <c r="E108" s="230"/>
      <c r="F108" s="12"/>
      <c r="G108" s="12"/>
    </row>
    <row r="109" spans="1:7" x14ac:dyDescent="0.2">
      <c r="A109" s="231"/>
      <c r="B109" s="12"/>
      <c r="C109" s="230"/>
      <c r="D109" s="230"/>
      <c r="E109" s="230"/>
      <c r="F109" s="12"/>
      <c r="G109" s="12"/>
    </row>
    <row r="110" spans="1:7" x14ac:dyDescent="0.2">
      <c r="A110" s="231"/>
      <c r="B110" s="12"/>
      <c r="C110" s="230"/>
      <c r="D110" s="230"/>
      <c r="E110" s="230"/>
      <c r="F110" s="12"/>
      <c r="G110" s="12"/>
    </row>
    <row r="111" spans="1:7" x14ac:dyDescent="0.2">
      <c r="A111" s="231"/>
      <c r="B111" s="12"/>
      <c r="C111" s="230"/>
      <c r="D111" s="230"/>
      <c r="E111" s="230"/>
      <c r="F111" s="12"/>
      <c r="G111" s="12"/>
    </row>
    <row r="112" spans="1:7" x14ac:dyDescent="0.2">
      <c r="A112" s="231"/>
      <c r="B112" s="12"/>
      <c r="C112" s="230"/>
      <c r="D112" s="230"/>
      <c r="E112" s="230"/>
      <c r="F112" s="12"/>
      <c r="G112" s="12"/>
    </row>
    <row r="113" spans="1:7" x14ac:dyDescent="0.2">
      <c r="A113" s="231"/>
      <c r="B113" s="12"/>
      <c r="C113" s="230"/>
      <c r="D113" s="230"/>
      <c r="E113" s="230"/>
      <c r="F113" s="12"/>
      <c r="G113" s="12"/>
    </row>
    <row r="114" spans="1:7" x14ac:dyDescent="0.2">
      <c r="A114" s="231"/>
      <c r="B114" s="12"/>
      <c r="C114" s="230"/>
      <c r="D114" s="230"/>
      <c r="E114" s="230"/>
      <c r="F114" s="12"/>
      <c r="G114" s="12"/>
    </row>
    <row r="115" spans="1:7" x14ac:dyDescent="0.2">
      <c r="A115" s="231"/>
      <c r="B115" s="12"/>
      <c r="C115" s="230"/>
      <c r="D115" s="230"/>
      <c r="E115" s="230"/>
      <c r="F115" s="12"/>
      <c r="G115" s="12"/>
    </row>
    <row r="116" spans="1:7" x14ac:dyDescent="0.2">
      <c r="A116" s="231"/>
      <c r="B116" s="12"/>
      <c r="C116" s="230"/>
      <c r="D116" s="230"/>
      <c r="E116" s="230"/>
      <c r="F116" s="12"/>
      <c r="G116" s="12"/>
    </row>
    <row r="117" spans="1:7" x14ac:dyDescent="0.2">
      <c r="A117" s="231"/>
      <c r="B117" s="12"/>
      <c r="C117" s="230"/>
      <c r="D117" s="230"/>
      <c r="E117" s="230"/>
      <c r="F117" s="12"/>
      <c r="G117" s="12"/>
    </row>
    <row r="118" spans="1:7" x14ac:dyDescent="0.2">
      <c r="A118" s="231"/>
      <c r="B118" s="12"/>
      <c r="C118" s="230"/>
      <c r="D118" s="230"/>
      <c r="E118" s="230"/>
      <c r="F118" s="12"/>
      <c r="G118" s="12"/>
    </row>
    <row r="119" spans="1:7" x14ac:dyDescent="0.2">
      <c r="A119" s="231"/>
      <c r="B119" s="12"/>
      <c r="C119" s="230"/>
      <c r="D119" s="230"/>
      <c r="E119" s="230"/>
      <c r="F119" s="12"/>
      <c r="G119" s="12"/>
    </row>
    <row r="120" spans="1:7" x14ac:dyDescent="0.2">
      <c r="A120" s="231"/>
      <c r="B120" s="12"/>
      <c r="C120" s="230"/>
      <c r="D120" s="230"/>
      <c r="E120" s="230"/>
      <c r="F120" s="12"/>
      <c r="G120" s="12"/>
    </row>
    <row r="121" spans="1:7" x14ac:dyDescent="0.2">
      <c r="A121" s="231"/>
      <c r="B121" s="12"/>
      <c r="C121" s="230"/>
      <c r="D121" s="230"/>
      <c r="E121" s="230"/>
      <c r="F121" s="12"/>
      <c r="G121" s="12"/>
    </row>
    <row r="122" spans="1:7" x14ac:dyDescent="0.2">
      <c r="A122" s="231"/>
      <c r="B122" s="12"/>
      <c r="C122" s="230"/>
      <c r="D122" s="230"/>
      <c r="E122" s="230"/>
      <c r="F122" s="12"/>
      <c r="G122" s="12"/>
    </row>
    <row r="123" spans="1:7" x14ac:dyDescent="0.2">
      <c r="A123" s="231"/>
      <c r="B123" s="12"/>
      <c r="C123" s="230"/>
      <c r="D123" s="230"/>
      <c r="E123" s="230"/>
      <c r="F123" s="12"/>
      <c r="G123" s="12"/>
    </row>
    <row r="124" spans="1:7" x14ac:dyDescent="0.2">
      <c r="A124" s="231"/>
      <c r="B124" s="12"/>
      <c r="C124" s="230"/>
      <c r="D124" s="230"/>
      <c r="E124" s="230"/>
      <c r="F124" s="12"/>
      <c r="G124" s="12"/>
    </row>
    <row r="125" spans="1:7" x14ac:dyDescent="0.2">
      <c r="A125" s="231"/>
      <c r="B125" s="12"/>
      <c r="C125" s="230"/>
      <c r="D125" s="230"/>
      <c r="E125" s="230"/>
      <c r="F125" s="12"/>
      <c r="G125" s="12"/>
    </row>
    <row r="126" spans="1:7" x14ac:dyDescent="0.2">
      <c r="A126" s="231"/>
      <c r="B126" s="12"/>
      <c r="C126" s="230"/>
      <c r="D126" s="230"/>
      <c r="E126" s="230"/>
      <c r="F126" s="12"/>
      <c r="G126" s="12"/>
    </row>
    <row r="127" spans="1:7" x14ac:dyDescent="0.2">
      <c r="A127" s="231"/>
      <c r="B127" s="12"/>
      <c r="C127" s="230"/>
      <c r="D127" s="230"/>
      <c r="E127" s="230"/>
      <c r="F127" s="12"/>
      <c r="G127" s="12"/>
    </row>
    <row r="128" spans="1:7" x14ac:dyDescent="0.2">
      <c r="A128" s="231"/>
      <c r="B128" s="12"/>
      <c r="C128" s="230"/>
      <c r="D128" s="230"/>
      <c r="E128" s="230"/>
      <c r="F128" s="12"/>
      <c r="G128" s="12"/>
    </row>
    <row r="129" spans="1:7" x14ac:dyDescent="0.2">
      <c r="A129" s="231"/>
      <c r="B129" s="12"/>
      <c r="C129" s="230"/>
      <c r="D129" s="230"/>
      <c r="E129" s="230"/>
      <c r="F129" s="12"/>
      <c r="G129" s="12"/>
    </row>
    <row r="130" spans="1:7" x14ac:dyDescent="0.2">
      <c r="A130" s="231"/>
      <c r="B130" s="12"/>
      <c r="C130" s="230"/>
      <c r="D130" s="230"/>
      <c r="E130" s="230"/>
      <c r="F130" s="12"/>
      <c r="G130" s="12"/>
    </row>
    <row r="131" spans="1:7" x14ac:dyDescent="0.2">
      <c r="A131" s="231"/>
      <c r="B131" s="12"/>
      <c r="C131" s="230"/>
      <c r="D131" s="230"/>
      <c r="E131" s="230"/>
      <c r="F131" s="12"/>
      <c r="G131" s="12"/>
    </row>
    <row r="132" spans="1:7" x14ac:dyDescent="0.2">
      <c r="A132" s="231"/>
      <c r="B132" s="12"/>
      <c r="C132" s="230"/>
      <c r="D132" s="230"/>
      <c r="E132" s="230"/>
      <c r="F132" s="12"/>
      <c r="G132" s="12"/>
    </row>
    <row r="133" spans="1:7" x14ac:dyDescent="0.2">
      <c r="A133" s="231"/>
      <c r="B133" s="12"/>
      <c r="C133" s="230"/>
      <c r="D133" s="230"/>
      <c r="E133" s="230"/>
      <c r="F133" s="12"/>
      <c r="G133" s="12"/>
    </row>
    <row r="134" spans="1:7" x14ac:dyDescent="0.2">
      <c r="A134" s="231"/>
      <c r="B134" s="12"/>
      <c r="C134" s="230"/>
      <c r="D134" s="230"/>
      <c r="E134" s="230"/>
      <c r="F134" s="12"/>
      <c r="G134" s="12"/>
    </row>
    <row r="135" spans="1:7" x14ac:dyDescent="0.2">
      <c r="A135" s="231"/>
      <c r="B135" s="12"/>
      <c r="C135" s="230"/>
      <c r="D135" s="230"/>
      <c r="E135" s="230"/>
      <c r="F135" s="12"/>
      <c r="G135" s="12"/>
    </row>
    <row r="136" spans="1:7" x14ac:dyDescent="0.2">
      <c r="A136" s="231"/>
      <c r="B136" s="12"/>
      <c r="C136" s="230"/>
      <c r="D136" s="230"/>
      <c r="E136" s="230"/>
      <c r="F136" s="12"/>
      <c r="G136" s="12"/>
    </row>
    <row r="137" spans="1:7" x14ac:dyDescent="0.2">
      <c r="A137" s="231"/>
      <c r="B137" s="12"/>
      <c r="C137" s="230"/>
      <c r="D137" s="230"/>
      <c r="E137" s="230"/>
      <c r="F137" s="12"/>
      <c r="G137" s="12"/>
    </row>
    <row r="138" spans="1:7" x14ac:dyDescent="0.2">
      <c r="A138" s="231"/>
      <c r="B138" s="12"/>
      <c r="C138" s="230"/>
      <c r="D138" s="230"/>
      <c r="E138" s="230"/>
      <c r="F138" s="12"/>
      <c r="G138" s="12"/>
    </row>
    <row r="139" spans="1:7" x14ac:dyDescent="0.2">
      <c r="A139" s="231"/>
      <c r="B139" s="12"/>
      <c r="C139" s="230"/>
      <c r="D139" s="230"/>
      <c r="E139" s="230"/>
      <c r="F139" s="12"/>
      <c r="G139" s="12"/>
    </row>
    <row r="140" spans="1:7" x14ac:dyDescent="0.2">
      <c r="A140" s="231"/>
      <c r="B140" s="12"/>
      <c r="C140" s="230"/>
      <c r="D140" s="230"/>
      <c r="E140" s="230"/>
      <c r="F140" s="12"/>
      <c r="G140" s="12"/>
    </row>
    <row r="141" spans="1:7" x14ac:dyDescent="0.2">
      <c r="A141" s="231"/>
      <c r="B141" s="12"/>
      <c r="C141" s="230"/>
      <c r="D141" s="230"/>
      <c r="E141" s="230"/>
      <c r="F141" s="12"/>
      <c r="G141" s="12"/>
    </row>
    <row r="142" spans="1:7" x14ac:dyDescent="0.2">
      <c r="A142" s="231"/>
      <c r="B142" s="12"/>
      <c r="C142" s="230"/>
      <c r="D142" s="230"/>
      <c r="E142" s="230"/>
      <c r="F142" s="12"/>
      <c r="G142" s="12"/>
    </row>
    <row r="143" spans="1:7" x14ac:dyDescent="0.2">
      <c r="A143" s="231"/>
      <c r="B143" s="12"/>
      <c r="C143" s="230"/>
      <c r="D143" s="230"/>
      <c r="E143" s="230"/>
      <c r="F143" s="12"/>
      <c r="G143" s="12"/>
    </row>
    <row r="144" spans="1:7" x14ac:dyDescent="0.2">
      <c r="A144" s="231"/>
      <c r="B144" s="12"/>
      <c r="C144" s="230"/>
      <c r="D144" s="230"/>
      <c r="E144" s="230"/>
      <c r="F144" s="12"/>
      <c r="G144" s="12"/>
    </row>
    <row r="145" spans="1:7" x14ac:dyDescent="0.2">
      <c r="A145" s="231"/>
      <c r="B145" s="12"/>
      <c r="C145" s="230"/>
      <c r="D145" s="230"/>
      <c r="E145" s="230"/>
      <c r="F145" s="12"/>
      <c r="G145" s="12"/>
    </row>
    <row r="146" spans="1:7" x14ac:dyDescent="0.2">
      <c r="A146" s="231"/>
      <c r="B146" s="12"/>
      <c r="C146" s="230"/>
      <c r="D146" s="230"/>
      <c r="E146" s="230"/>
      <c r="F146" s="12"/>
      <c r="G146" s="12"/>
    </row>
    <row r="147" spans="1:7" x14ac:dyDescent="0.2">
      <c r="A147" s="231"/>
      <c r="B147" s="12"/>
      <c r="C147" s="230"/>
      <c r="D147" s="230"/>
      <c r="E147" s="230"/>
      <c r="F147" s="12"/>
      <c r="G147" s="12"/>
    </row>
    <row r="148" spans="1:7" x14ac:dyDescent="0.2">
      <c r="A148" s="231"/>
      <c r="B148" s="12"/>
      <c r="C148" s="230"/>
      <c r="D148" s="230"/>
      <c r="E148" s="230"/>
      <c r="F148" s="12"/>
      <c r="G148" s="12"/>
    </row>
    <row r="149" spans="1:7" x14ac:dyDescent="0.2">
      <c r="A149" s="231"/>
      <c r="B149" s="12"/>
      <c r="C149" s="230"/>
      <c r="D149" s="230"/>
      <c r="E149" s="230"/>
      <c r="F149" s="12"/>
      <c r="G149" s="12"/>
    </row>
    <row r="150" spans="1:7" x14ac:dyDescent="0.2">
      <c r="A150" s="231"/>
      <c r="B150" s="12"/>
      <c r="C150" s="230"/>
      <c r="D150" s="230"/>
      <c r="E150" s="230"/>
      <c r="F150" s="12"/>
      <c r="G150" s="12"/>
    </row>
    <row r="151" spans="1:7" x14ac:dyDescent="0.2">
      <c r="A151" s="231"/>
      <c r="B151" s="12"/>
      <c r="C151" s="230"/>
      <c r="D151" s="230"/>
      <c r="E151" s="230"/>
      <c r="F151" s="12"/>
      <c r="G151" s="12"/>
    </row>
    <row r="152" spans="1:7" x14ac:dyDescent="0.2">
      <c r="A152" s="231"/>
      <c r="B152" s="12"/>
      <c r="C152" s="230"/>
      <c r="D152" s="230"/>
      <c r="E152" s="230"/>
      <c r="F152" s="12"/>
      <c r="G152" s="12"/>
    </row>
    <row r="153" spans="1:7" x14ac:dyDescent="0.2">
      <c r="A153" s="231"/>
      <c r="B153" s="12"/>
      <c r="C153" s="230"/>
      <c r="D153" s="230"/>
      <c r="E153" s="230"/>
      <c r="F153" s="12"/>
      <c r="G153" s="12"/>
    </row>
    <row r="154" spans="1:7" x14ac:dyDescent="0.2">
      <c r="A154" s="231"/>
      <c r="B154" s="12"/>
      <c r="C154" s="230"/>
      <c r="D154" s="230"/>
      <c r="E154" s="230"/>
      <c r="F154" s="12"/>
      <c r="G154" s="12"/>
    </row>
    <row r="155" spans="1:7" x14ac:dyDescent="0.2">
      <c r="A155" s="231"/>
      <c r="B155" s="12"/>
      <c r="C155" s="230"/>
      <c r="D155" s="230"/>
      <c r="E155" s="230"/>
      <c r="F155" s="12"/>
      <c r="G155" s="12"/>
    </row>
    <row r="156" spans="1:7" x14ac:dyDescent="0.2">
      <c r="A156" s="231"/>
      <c r="B156" s="12"/>
      <c r="C156" s="230"/>
      <c r="D156" s="230"/>
      <c r="E156" s="230"/>
      <c r="F156" s="12"/>
      <c r="G156" s="12"/>
    </row>
    <row r="157" spans="1:7" x14ac:dyDescent="0.2">
      <c r="A157" s="231"/>
      <c r="B157" s="12"/>
      <c r="C157" s="230"/>
      <c r="D157" s="230"/>
      <c r="E157" s="230"/>
      <c r="F157" s="12"/>
      <c r="G157" s="12"/>
    </row>
    <row r="158" spans="1:7" x14ac:dyDescent="0.2">
      <c r="A158" s="231"/>
      <c r="B158" s="12"/>
      <c r="C158" s="230"/>
      <c r="D158" s="230"/>
      <c r="E158" s="230"/>
      <c r="F158" s="12"/>
      <c r="G158" s="12"/>
    </row>
    <row r="159" spans="1:7" x14ac:dyDescent="0.2">
      <c r="A159" s="231"/>
      <c r="B159" s="12"/>
      <c r="C159" s="230"/>
      <c r="D159" s="230"/>
      <c r="E159" s="230"/>
      <c r="F159" s="12"/>
      <c r="G159" s="12"/>
    </row>
    <row r="160" spans="1:7" x14ac:dyDescent="0.2">
      <c r="A160" s="231"/>
      <c r="B160" s="12"/>
      <c r="C160" s="230"/>
      <c r="D160" s="230"/>
      <c r="E160" s="230"/>
      <c r="F160" s="12"/>
      <c r="G160" s="12"/>
    </row>
    <row r="161" spans="1:7" x14ac:dyDescent="0.2">
      <c r="A161" s="231"/>
      <c r="B161" s="12"/>
      <c r="C161" s="230"/>
      <c r="D161" s="230"/>
      <c r="E161" s="230"/>
      <c r="F161" s="12"/>
      <c r="G161" s="12"/>
    </row>
    <row r="162" spans="1:7" x14ac:dyDescent="0.2">
      <c r="A162" s="231"/>
      <c r="B162" s="12"/>
      <c r="C162" s="230"/>
      <c r="D162" s="230"/>
      <c r="E162" s="230"/>
      <c r="F162" s="12"/>
      <c r="G162" s="12"/>
    </row>
    <row r="163" spans="1:7" x14ac:dyDescent="0.2">
      <c r="A163" s="231"/>
      <c r="B163" s="12"/>
      <c r="C163" s="230"/>
      <c r="D163" s="230"/>
      <c r="E163" s="230"/>
      <c r="F163" s="12"/>
      <c r="G163" s="12"/>
    </row>
    <row r="164" spans="1:7" x14ac:dyDescent="0.2">
      <c r="A164" s="231"/>
      <c r="B164" s="12"/>
      <c r="C164" s="230"/>
      <c r="D164" s="230"/>
      <c r="E164" s="230"/>
      <c r="F164" s="12"/>
      <c r="G164" s="12"/>
    </row>
    <row r="165" spans="1:7" x14ac:dyDescent="0.2">
      <c r="A165" s="231"/>
      <c r="B165" s="12"/>
      <c r="C165" s="230"/>
      <c r="D165" s="230"/>
      <c r="E165" s="230"/>
      <c r="F165" s="12"/>
      <c r="G165" s="12"/>
    </row>
    <row r="166" spans="1:7" x14ac:dyDescent="0.2">
      <c r="A166" s="231"/>
      <c r="B166" s="12"/>
      <c r="C166" s="230"/>
      <c r="D166" s="230"/>
      <c r="E166" s="230"/>
      <c r="F166" s="12"/>
      <c r="G166" s="12"/>
    </row>
    <row r="167" spans="1:7" x14ac:dyDescent="0.2">
      <c r="A167" s="231"/>
      <c r="B167" s="12"/>
      <c r="C167" s="230"/>
      <c r="D167" s="230"/>
      <c r="E167" s="230"/>
      <c r="F167" s="12"/>
      <c r="G167" s="12"/>
    </row>
    <row r="168" spans="1:7" x14ac:dyDescent="0.2">
      <c r="A168" s="231"/>
      <c r="B168" s="12"/>
      <c r="C168" s="230"/>
      <c r="D168" s="230"/>
      <c r="E168" s="230"/>
      <c r="F168" s="12"/>
      <c r="G168" s="12"/>
    </row>
    <row r="169" spans="1:7" x14ac:dyDescent="0.2">
      <c r="A169" s="231"/>
      <c r="B169" s="12"/>
      <c r="C169" s="230"/>
      <c r="D169" s="230"/>
      <c r="E169" s="230"/>
      <c r="F169" s="12"/>
      <c r="G169" s="12"/>
    </row>
    <row r="170" spans="1:7" x14ac:dyDescent="0.2">
      <c r="A170" s="231"/>
      <c r="B170" s="12"/>
      <c r="C170" s="230"/>
      <c r="D170" s="230"/>
      <c r="E170" s="230"/>
      <c r="F170" s="12"/>
      <c r="G170" s="12"/>
    </row>
    <row r="171" spans="1:7" x14ac:dyDescent="0.2">
      <c r="A171" s="231"/>
      <c r="B171" s="12"/>
      <c r="C171" s="230"/>
      <c r="D171" s="230"/>
      <c r="E171" s="230"/>
      <c r="F171" s="12"/>
      <c r="G171" s="12"/>
    </row>
    <row r="172" spans="1:7" x14ac:dyDescent="0.2">
      <c r="A172" s="231"/>
      <c r="B172" s="12"/>
      <c r="C172" s="230"/>
      <c r="D172" s="230"/>
      <c r="E172" s="230"/>
      <c r="F172" s="12"/>
      <c r="G172" s="12"/>
    </row>
    <row r="173" spans="1:7" x14ac:dyDescent="0.2">
      <c r="A173" s="231"/>
      <c r="B173" s="12"/>
      <c r="C173" s="230"/>
      <c r="D173" s="230"/>
      <c r="E173" s="230"/>
      <c r="F173" s="12"/>
      <c r="G173" s="12"/>
    </row>
    <row r="174" spans="1:7" x14ac:dyDescent="0.2">
      <c r="A174" s="231"/>
      <c r="B174" s="12"/>
      <c r="C174" s="230"/>
      <c r="D174" s="230"/>
      <c r="E174" s="230"/>
      <c r="F174" s="12"/>
      <c r="G174" s="12"/>
    </row>
    <row r="175" spans="1:7" x14ac:dyDescent="0.2">
      <c r="A175" s="231"/>
      <c r="B175" s="12"/>
      <c r="C175" s="230"/>
      <c r="D175" s="230"/>
      <c r="E175" s="230"/>
      <c r="F175" s="12"/>
      <c r="G175" s="12"/>
    </row>
    <row r="176" spans="1:7" x14ac:dyDescent="0.2">
      <c r="A176" s="231"/>
      <c r="B176" s="12"/>
      <c r="C176" s="230"/>
      <c r="D176" s="230"/>
      <c r="E176" s="230"/>
      <c r="F176" s="12"/>
      <c r="G176" s="12"/>
    </row>
    <row r="177" spans="1:7" x14ac:dyDescent="0.2">
      <c r="A177" s="231"/>
      <c r="B177" s="12"/>
      <c r="C177" s="230"/>
      <c r="D177" s="230"/>
      <c r="E177" s="230"/>
      <c r="F177" s="12"/>
      <c r="G177" s="12"/>
    </row>
    <row r="178" spans="1:7" x14ac:dyDescent="0.2">
      <c r="A178" s="231"/>
      <c r="B178" s="12"/>
      <c r="C178" s="230"/>
      <c r="D178" s="230"/>
      <c r="E178" s="230"/>
      <c r="F178" s="12"/>
      <c r="G178" s="12"/>
    </row>
    <row r="179" spans="1:7" x14ac:dyDescent="0.2">
      <c r="A179" s="231"/>
      <c r="B179" s="12"/>
      <c r="C179" s="230"/>
      <c r="D179" s="230"/>
      <c r="E179" s="230"/>
      <c r="F179" s="12"/>
      <c r="G179" s="12"/>
    </row>
    <row r="180" spans="1:7" x14ac:dyDescent="0.2">
      <c r="A180" s="231"/>
      <c r="B180" s="12"/>
      <c r="C180" s="230"/>
      <c r="D180" s="230"/>
      <c r="E180" s="230"/>
      <c r="F180" s="12"/>
      <c r="G180" s="12"/>
    </row>
    <row r="181" spans="1:7" x14ac:dyDescent="0.2">
      <c r="A181" s="231"/>
      <c r="B181" s="12"/>
      <c r="C181" s="230"/>
      <c r="D181" s="230"/>
      <c r="E181" s="230"/>
      <c r="F181" s="12"/>
      <c r="G181" s="12"/>
    </row>
    <row r="182" spans="1:7" x14ac:dyDescent="0.2">
      <c r="A182" s="231"/>
      <c r="B182" s="12"/>
      <c r="C182" s="230"/>
      <c r="D182" s="230"/>
      <c r="E182" s="230"/>
      <c r="F182" s="12"/>
      <c r="G182" s="12"/>
    </row>
    <row r="183" spans="1:7" x14ac:dyDescent="0.2">
      <c r="A183" s="231"/>
      <c r="B183" s="12"/>
      <c r="C183" s="230"/>
      <c r="D183" s="230"/>
      <c r="E183" s="230"/>
      <c r="F183" s="12"/>
      <c r="G183" s="12"/>
    </row>
    <row r="184" spans="1:7" x14ac:dyDescent="0.2">
      <c r="A184" s="231"/>
      <c r="B184" s="12"/>
      <c r="C184" s="230"/>
      <c r="D184" s="230"/>
      <c r="E184" s="230"/>
      <c r="F184" s="12"/>
      <c r="G184" s="12"/>
    </row>
    <row r="185" spans="1:7" x14ac:dyDescent="0.2">
      <c r="A185" s="231"/>
      <c r="B185" s="12"/>
      <c r="C185" s="230"/>
      <c r="D185" s="230"/>
      <c r="E185" s="230"/>
      <c r="F185" s="12"/>
      <c r="G185" s="12"/>
    </row>
    <row r="186" spans="1:7" x14ac:dyDescent="0.2">
      <c r="A186" s="231"/>
      <c r="B186" s="12"/>
      <c r="C186" s="230"/>
      <c r="D186" s="230"/>
      <c r="E186" s="230"/>
      <c r="F186" s="12"/>
      <c r="G186" s="12"/>
    </row>
    <row r="187" spans="1:7" x14ac:dyDescent="0.2">
      <c r="A187" s="231"/>
      <c r="B187" s="12"/>
      <c r="C187" s="230"/>
      <c r="D187" s="230"/>
      <c r="E187" s="230"/>
      <c r="F187" s="12"/>
      <c r="G187" s="12"/>
    </row>
    <row r="188" spans="1:7" x14ac:dyDescent="0.2">
      <c r="A188" s="231"/>
      <c r="B188" s="12"/>
      <c r="C188" s="230"/>
      <c r="D188" s="230"/>
      <c r="E188" s="230"/>
      <c r="F188" s="12"/>
      <c r="G188" s="12"/>
    </row>
    <row r="189" spans="1:7" x14ac:dyDescent="0.2">
      <c r="A189" s="231"/>
      <c r="B189" s="12"/>
      <c r="C189" s="230"/>
      <c r="D189" s="230"/>
      <c r="E189" s="230"/>
      <c r="F189" s="12"/>
      <c r="G189" s="12"/>
    </row>
    <row r="190" spans="1:7" x14ac:dyDescent="0.2">
      <c r="A190" s="231"/>
      <c r="B190" s="12"/>
      <c r="C190" s="230"/>
      <c r="D190" s="230"/>
      <c r="E190" s="230"/>
      <c r="F190" s="12"/>
      <c r="G190" s="12"/>
    </row>
    <row r="191" spans="1:7" x14ac:dyDescent="0.2">
      <c r="A191" s="231"/>
      <c r="B191" s="12"/>
      <c r="C191" s="230"/>
      <c r="D191" s="230"/>
      <c r="E191" s="230"/>
      <c r="F191" s="12"/>
      <c r="G191" s="12"/>
    </row>
    <row r="192" spans="1:7" x14ac:dyDescent="0.2">
      <c r="A192" s="231"/>
      <c r="B192" s="12"/>
      <c r="C192" s="230"/>
      <c r="D192" s="230"/>
      <c r="E192" s="230"/>
      <c r="F192" s="12"/>
      <c r="G192" s="12"/>
    </row>
    <row r="193" spans="1:7" x14ac:dyDescent="0.2">
      <c r="A193" s="231"/>
      <c r="B193" s="12"/>
      <c r="C193" s="230"/>
      <c r="D193" s="230"/>
      <c r="E193" s="230"/>
      <c r="F193" s="12"/>
      <c r="G193" s="12"/>
    </row>
    <row r="194" spans="1:7" x14ac:dyDescent="0.2">
      <c r="A194" s="231"/>
      <c r="B194" s="12"/>
      <c r="C194" s="230"/>
      <c r="D194" s="230"/>
      <c r="E194" s="230"/>
      <c r="F194" s="12"/>
      <c r="G194" s="12"/>
    </row>
    <row r="195" spans="1:7" x14ac:dyDescent="0.2">
      <c r="A195" s="231"/>
      <c r="B195" s="12"/>
      <c r="C195" s="230"/>
      <c r="D195" s="230"/>
      <c r="E195" s="230"/>
      <c r="F195" s="12"/>
      <c r="G195" s="12"/>
    </row>
    <row r="196" spans="1:7" x14ac:dyDescent="0.2">
      <c r="A196" s="231"/>
      <c r="B196" s="12"/>
      <c r="C196" s="230"/>
      <c r="D196" s="230"/>
      <c r="E196" s="230"/>
      <c r="F196" s="12"/>
      <c r="G196" s="12"/>
    </row>
    <row r="197" spans="1:7" x14ac:dyDescent="0.2">
      <c r="A197" s="231"/>
      <c r="B197" s="12"/>
      <c r="C197" s="230"/>
      <c r="D197" s="230"/>
      <c r="E197" s="230"/>
      <c r="F197" s="12"/>
      <c r="G197" s="12"/>
    </row>
    <row r="198" spans="1:7" x14ac:dyDescent="0.2">
      <c r="A198" s="231"/>
      <c r="B198" s="12"/>
      <c r="C198" s="230"/>
      <c r="D198" s="230"/>
      <c r="E198" s="230"/>
      <c r="F198" s="12"/>
      <c r="G198" s="12"/>
    </row>
    <row r="199" spans="1:7" x14ac:dyDescent="0.2">
      <c r="A199" s="231"/>
      <c r="B199" s="12"/>
      <c r="C199" s="230"/>
      <c r="D199" s="230"/>
      <c r="E199" s="230"/>
      <c r="F199" s="12"/>
      <c r="G199" s="12"/>
    </row>
    <row r="200" spans="1:7" x14ac:dyDescent="0.2">
      <c r="A200" s="231"/>
      <c r="B200" s="12"/>
      <c r="C200" s="230"/>
      <c r="D200" s="230"/>
      <c r="E200" s="230"/>
      <c r="F200" s="12"/>
      <c r="G200" s="12"/>
    </row>
    <row r="201" spans="1:7" x14ac:dyDescent="0.2">
      <c r="A201" s="231"/>
      <c r="B201" s="12"/>
      <c r="C201" s="230"/>
      <c r="D201" s="230"/>
      <c r="E201" s="230"/>
      <c r="F201" s="12"/>
      <c r="G201" s="12"/>
    </row>
    <row r="202" spans="1:7" x14ac:dyDescent="0.2">
      <c r="A202" s="231"/>
      <c r="B202" s="12"/>
      <c r="C202" s="230"/>
      <c r="D202" s="230"/>
      <c r="E202" s="230"/>
      <c r="F202" s="12"/>
      <c r="G202" s="12"/>
    </row>
    <row r="203" spans="1:7" x14ac:dyDescent="0.2">
      <c r="A203" s="231"/>
      <c r="B203" s="12"/>
      <c r="C203" s="230"/>
      <c r="D203" s="230"/>
      <c r="E203" s="230"/>
      <c r="F203" s="12"/>
      <c r="G203" s="12"/>
    </row>
    <row r="204" spans="1:7" x14ac:dyDescent="0.2">
      <c r="A204" s="231"/>
      <c r="B204" s="12"/>
      <c r="C204" s="230"/>
      <c r="D204" s="230"/>
      <c r="E204" s="230"/>
      <c r="F204" s="12"/>
      <c r="G204" s="12"/>
    </row>
    <row r="205" spans="1:7" x14ac:dyDescent="0.2">
      <c r="A205" s="231"/>
      <c r="B205" s="12"/>
      <c r="C205" s="230"/>
      <c r="D205" s="230"/>
      <c r="E205" s="230"/>
      <c r="F205" s="12"/>
      <c r="G205" s="12"/>
    </row>
    <row r="206" spans="1:7" x14ac:dyDescent="0.2">
      <c r="A206" s="231"/>
      <c r="B206" s="12"/>
      <c r="C206" s="230"/>
      <c r="D206" s="230"/>
      <c r="E206" s="230"/>
      <c r="F206" s="12"/>
      <c r="G206" s="12"/>
    </row>
    <row r="207" spans="1:7" x14ac:dyDescent="0.2">
      <c r="A207" s="231"/>
      <c r="B207" s="12"/>
      <c r="C207" s="230"/>
      <c r="D207" s="230"/>
      <c r="E207" s="230"/>
      <c r="F207" s="12"/>
      <c r="G207" s="12"/>
    </row>
    <row r="208" spans="1:7" x14ac:dyDescent="0.2">
      <c r="A208" s="231"/>
      <c r="B208" s="12"/>
      <c r="C208" s="230"/>
      <c r="D208" s="230"/>
      <c r="E208" s="230"/>
      <c r="F208" s="12"/>
      <c r="G208" s="12"/>
    </row>
    <row r="209" spans="1:7" x14ac:dyDescent="0.2">
      <c r="A209" s="231"/>
      <c r="B209" s="12"/>
      <c r="C209" s="230"/>
      <c r="D209" s="230"/>
      <c r="E209" s="230"/>
      <c r="F209" s="12"/>
      <c r="G209" s="12"/>
    </row>
    <row r="210" spans="1:7" x14ac:dyDescent="0.2">
      <c r="A210" s="231"/>
      <c r="B210" s="12"/>
      <c r="C210" s="230"/>
      <c r="D210" s="230"/>
      <c r="E210" s="230"/>
      <c r="F210" s="12"/>
      <c r="G210" s="12"/>
    </row>
    <row r="211" spans="1:7" x14ac:dyDescent="0.2">
      <c r="A211" s="231"/>
      <c r="B211" s="12"/>
      <c r="C211" s="230"/>
      <c r="D211" s="230"/>
      <c r="E211" s="230"/>
      <c r="F211" s="12"/>
      <c r="G211" s="12"/>
    </row>
    <row r="212" spans="1:7" x14ac:dyDescent="0.2">
      <c r="A212" s="231"/>
      <c r="B212" s="12"/>
      <c r="C212" s="230"/>
      <c r="D212" s="230"/>
      <c r="E212" s="230"/>
      <c r="F212" s="12"/>
      <c r="G212" s="12"/>
    </row>
    <row r="213" spans="1:7" x14ac:dyDescent="0.2">
      <c r="A213" s="231"/>
      <c r="B213" s="12"/>
      <c r="C213" s="230"/>
      <c r="D213" s="230"/>
      <c r="E213" s="230"/>
      <c r="F213" s="12"/>
      <c r="G213" s="12"/>
    </row>
    <row r="214" spans="1:7" x14ac:dyDescent="0.2">
      <c r="A214" s="231"/>
      <c r="B214" s="12"/>
      <c r="C214" s="230"/>
      <c r="D214" s="230"/>
      <c r="E214" s="230"/>
      <c r="F214" s="12"/>
      <c r="G214" s="12"/>
    </row>
    <row r="215" spans="1:7" x14ac:dyDescent="0.2">
      <c r="A215" s="231"/>
      <c r="B215" s="12"/>
      <c r="C215" s="230"/>
      <c r="D215" s="230"/>
      <c r="E215" s="230"/>
      <c r="F215" s="12"/>
      <c r="G215" s="12"/>
    </row>
    <row r="216" spans="1:7" x14ac:dyDescent="0.2">
      <c r="A216" s="231"/>
      <c r="B216" s="12"/>
      <c r="C216" s="230"/>
      <c r="D216" s="230"/>
      <c r="E216" s="230"/>
      <c r="F216" s="12"/>
      <c r="G216" s="12"/>
    </row>
    <row r="217" spans="1:7" x14ac:dyDescent="0.2">
      <c r="A217" s="231"/>
      <c r="B217" s="12"/>
      <c r="C217" s="230"/>
      <c r="D217" s="230"/>
      <c r="E217" s="230"/>
      <c r="F217" s="12"/>
      <c r="G217" s="12"/>
    </row>
    <row r="218" spans="1:7" x14ac:dyDescent="0.2">
      <c r="A218" s="231"/>
      <c r="B218" s="12"/>
      <c r="C218" s="230"/>
      <c r="D218" s="230"/>
      <c r="E218" s="230"/>
      <c r="F218" s="12"/>
      <c r="G218" s="12"/>
    </row>
    <row r="219" spans="1:7" x14ac:dyDescent="0.2">
      <c r="A219" s="231"/>
      <c r="B219" s="12"/>
      <c r="C219" s="230"/>
      <c r="D219" s="230"/>
      <c r="E219" s="230"/>
      <c r="F219" s="12"/>
      <c r="G219" s="12"/>
    </row>
    <row r="220" spans="1:7" x14ac:dyDescent="0.2">
      <c r="A220" s="231"/>
      <c r="B220" s="12"/>
      <c r="C220" s="230"/>
      <c r="D220" s="230"/>
      <c r="E220" s="230"/>
      <c r="F220" s="12"/>
      <c r="G220" s="12"/>
    </row>
    <row r="221" spans="1:7" x14ac:dyDescent="0.2">
      <c r="A221" s="231"/>
      <c r="B221" s="12"/>
      <c r="C221" s="230"/>
      <c r="D221" s="230"/>
      <c r="E221" s="230"/>
      <c r="F221" s="12"/>
      <c r="G221" s="12"/>
    </row>
    <row r="222" spans="1:7" x14ac:dyDescent="0.2">
      <c r="A222" s="231"/>
      <c r="B222" s="12"/>
      <c r="C222" s="230"/>
      <c r="D222" s="230"/>
      <c r="E222" s="230"/>
      <c r="F222" s="12"/>
      <c r="G222" s="12"/>
    </row>
    <row r="223" spans="1:7" x14ac:dyDescent="0.2">
      <c r="A223" s="231"/>
      <c r="B223" s="12"/>
      <c r="C223" s="230"/>
      <c r="D223" s="230"/>
      <c r="E223" s="230"/>
      <c r="F223" s="12"/>
      <c r="G223" s="12"/>
    </row>
    <row r="224" spans="1:7" x14ac:dyDescent="0.2">
      <c r="A224" s="231"/>
      <c r="B224" s="12"/>
      <c r="C224" s="230"/>
      <c r="D224" s="230"/>
      <c r="E224" s="230"/>
      <c r="F224" s="12"/>
      <c r="G224" s="12"/>
    </row>
    <row r="225" spans="1:7" x14ac:dyDescent="0.2">
      <c r="A225" s="231"/>
      <c r="B225" s="12"/>
      <c r="C225" s="230"/>
      <c r="D225" s="230"/>
      <c r="E225" s="230"/>
      <c r="F225" s="12"/>
      <c r="G225" s="12"/>
    </row>
    <row r="226" spans="1:7" x14ac:dyDescent="0.2">
      <c r="A226" s="231"/>
      <c r="B226" s="12"/>
      <c r="C226" s="230"/>
      <c r="D226" s="230"/>
      <c r="E226" s="230"/>
      <c r="F226" s="12"/>
      <c r="G226" s="12"/>
    </row>
    <row r="227" spans="1:7" x14ac:dyDescent="0.2">
      <c r="A227" s="231"/>
      <c r="B227" s="12"/>
      <c r="C227" s="230"/>
      <c r="D227" s="230"/>
      <c r="E227" s="230"/>
      <c r="F227" s="12"/>
      <c r="G227" s="12"/>
    </row>
    <row r="228" spans="1:7" x14ac:dyDescent="0.2">
      <c r="A228" s="231"/>
      <c r="B228" s="12"/>
      <c r="C228" s="230"/>
      <c r="D228" s="230"/>
      <c r="E228" s="230"/>
      <c r="F228" s="12"/>
      <c r="G228" s="12"/>
    </row>
    <row r="229" spans="1:7" x14ac:dyDescent="0.2">
      <c r="A229" s="231"/>
      <c r="B229" s="12"/>
      <c r="C229" s="230"/>
      <c r="D229" s="230"/>
      <c r="E229" s="230"/>
      <c r="F229" s="12"/>
      <c r="G229" s="12"/>
    </row>
    <row r="230" spans="1:7" x14ac:dyDescent="0.2">
      <c r="A230" s="231"/>
      <c r="B230" s="12"/>
      <c r="C230" s="230"/>
      <c r="D230" s="230"/>
      <c r="E230" s="230"/>
      <c r="F230" s="12"/>
      <c r="G230" s="12"/>
    </row>
    <row r="231" spans="1:7" x14ac:dyDescent="0.2">
      <c r="A231" s="231"/>
      <c r="B231" s="12"/>
      <c r="C231" s="230"/>
      <c r="D231" s="230"/>
      <c r="E231" s="230"/>
      <c r="F231" s="12"/>
      <c r="G231" s="12"/>
    </row>
    <row r="232" spans="1:7" x14ac:dyDescent="0.2">
      <c r="A232" s="231"/>
      <c r="B232" s="12"/>
      <c r="C232" s="230"/>
      <c r="D232" s="230"/>
      <c r="E232" s="230"/>
      <c r="F232" s="12"/>
      <c r="G232" s="12"/>
    </row>
    <row r="233" spans="1:7" x14ac:dyDescent="0.2">
      <c r="A233" s="231"/>
      <c r="B233" s="12"/>
      <c r="C233" s="230"/>
      <c r="D233" s="230"/>
      <c r="E233" s="230"/>
      <c r="F233" s="12"/>
      <c r="G233" s="12"/>
    </row>
    <row r="234" spans="1:7" x14ac:dyDescent="0.2">
      <c r="A234" s="231"/>
      <c r="B234" s="12"/>
      <c r="C234" s="230"/>
      <c r="D234" s="230"/>
      <c r="E234" s="230"/>
      <c r="F234" s="12"/>
      <c r="G234" s="12"/>
    </row>
    <row r="235" spans="1:7" x14ac:dyDescent="0.2">
      <c r="A235" s="231"/>
      <c r="B235" s="12"/>
      <c r="C235" s="230"/>
      <c r="D235" s="230"/>
      <c r="E235" s="230"/>
      <c r="F235" s="12"/>
      <c r="G235" s="12"/>
    </row>
    <row r="236" spans="1:7" x14ac:dyDescent="0.2">
      <c r="A236" s="231"/>
      <c r="B236" s="12"/>
      <c r="C236" s="230"/>
      <c r="D236" s="230"/>
      <c r="E236" s="230"/>
      <c r="F236" s="12"/>
      <c r="G236" s="12"/>
    </row>
    <row r="237" spans="1:7" x14ac:dyDescent="0.2">
      <c r="A237" s="231"/>
      <c r="B237" s="12"/>
      <c r="C237" s="230"/>
      <c r="D237" s="230"/>
      <c r="E237" s="230"/>
      <c r="F237" s="12"/>
      <c r="G237" s="12"/>
    </row>
    <row r="238" spans="1:7" x14ac:dyDescent="0.2">
      <c r="A238" s="231"/>
      <c r="B238" s="12"/>
      <c r="C238" s="230"/>
      <c r="D238" s="230"/>
      <c r="E238" s="230"/>
      <c r="F238" s="12"/>
      <c r="G238" s="12"/>
    </row>
    <row r="239" spans="1:7" x14ac:dyDescent="0.2">
      <c r="A239" s="231"/>
      <c r="B239" s="12"/>
      <c r="C239" s="230"/>
      <c r="D239" s="230"/>
      <c r="E239" s="230"/>
      <c r="F239" s="12"/>
      <c r="G239" s="12"/>
    </row>
    <row r="240" spans="1:7" x14ac:dyDescent="0.2">
      <c r="A240" s="231"/>
      <c r="B240" s="12"/>
      <c r="C240" s="230"/>
      <c r="D240" s="230"/>
      <c r="E240" s="230"/>
      <c r="F240" s="12"/>
      <c r="G240" s="12"/>
    </row>
    <row r="241" spans="1:7" x14ac:dyDescent="0.2">
      <c r="A241" s="231"/>
      <c r="B241" s="12"/>
      <c r="C241" s="230"/>
      <c r="D241" s="230"/>
      <c r="E241" s="230"/>
      <c r="F241" s="12"/>
      <c r="G241" s="12"/>
    </row>
    <row r="242" spans="1:7" x14ac:dyDescent="0.2">
      <c r="A242" s="231"/>
      <c r="B242" s="12"/>
      <c r="C242" s="230"/>
      <c r="D242" s="230"/>
      <c r="E242" s="230"/>
      <c r="F242" s="12"/>
      <c r="G242" s="12"/>
    </row>
    <row r="243" spans="1:7" x14ac:dyDescent="0.2">
      <c r="A243" s="231"/>
      <c r="B243" s="12"/>
      <c r="C243" s="230"/>
      <c r="D243" s="230"/>
      <c r="E243" s="230"/>
      <c r="F243" s="12"/>
      <c r="G243" s="12"/>
    </row>
    <row r="244" spans="1:7" x14ac:dyDescent="0.2">
      <c r="A244" s="231"/>
      <c r="B244" s="12"/>
      <c r="C244" s="230"/>
      <c r="D244" s="230"/>
      <c r="E244" s="230"/>
      <c r="F244" s="12"/>
      <c r="G244" s="12"/>
    </row>
    <row r="245" spans="1:7" x14ac:dyDescent="0.2">
      <c r="A245" s="231"/>
      <c r="B245" s="12"/>
      <c r="C245" s="230"/>
      <c r="D245" s="230"/>
      <c r="E245" s="230"/>
      <c r="F245" s="12"/>
      <c r="G245" s="12"/>
    </row>
    <row r="246" spans="1:7" x14ac:dyDescent="0.2">
      <c r="A246" s="231"/>
      <c r="B246" s="12"/>
      <c r="C246" s="230"/>
      <c r="D246" s="230"/>
      <c r="E246" s="230"/>
      <c r="F246" s="12"/>
      <c r="G246" s="12"/>
    </row>
    <row r="247" spans="1:7" x14ac:dyDescent="0.2">
      <c r="A247" s="231"/>
      <c r="B247" s="12"/>
      <c r="C247" s="230"/>
      <c r="D247" s="230"/>
      <c r="E247" s="230"/>
      <c r="F247" s="12"/>
      <c r="G247" s="12"/>
    </row>
    <row r="248" spans="1:7" x14ac:dyDescent="0.2">
      <c r="A248" s="231"/>
      <c r="B248" s="12"/>
      <c r="C248" s="230"/>
      <c r="D248" s="230"/>
      <c r="E248" s="230"/>
      <c r="F248" s="12"/>
      <c r="G248" s="12"/>
    </row>
    <row r="249" spans="1:7" x14ac:dyDescent="0.2">
      <c r="A249" s="231"/>
      <c r="B249" s="12"/>
      <c r="C249" s="230"/>
      <c r="D249" s="230"/>
      <c r="E249" s="230"/>
      <c r="F249" s="12"/>
      <c r="G249" s="12"/>
    </row>
    <row r="250" spans="1:7" x14ac:dyDescent="0.2">
      <c r="A250" s="231"/>
      <c r="B250" s="12"/>
      <c r="C250" s="230"/>
      <c r="D250" s="230"/>
      <c r="E250" s="230"/>
      <c r="F250" s="12"/>
      <c r="G250" s="12"/>
    </row>
    <row r="251" spans="1:7" x14ac:dyDescent="0.2">
      <c r="A251" s="231"/>
      <c r="B251" s="12"/>
      <c r="C251" s="230"/>
      <c r="D251" s="230"/>
      <c r="E251" s="230"/>
      <c r="F251" s="12"/>
      <c r="G251" s="12"/>
    </row>
    <row r="252" spans="1:7" x14ac:dyDescent="0.2">
      <c r="A252" s="231"/>
      <c r="B252" s="12"/>
      <c r="C252" s="230"/>
      <c r="D252" s="230"/>
      <c r="E252" s="230"/>
      <c r="F252" s="12"/>
      <c r="G252" s="12"/>
    </row>
    <row r="253" spans="1:7" x14ac:dyDescent="0.2">
      <c r="A253" s="231"/>
      <c r="B253" s="12"/>
      <c r="C253" s="230"/>
      <c r="D253" s="230"/>
      <c r="E253" s="230"/>
      <c r="F253" s="12"/>
      <c r="G253" s="12"/>
    </row>
    <row r="254" spans="1:7" x14ac:dyDescent="0.2">
      <c r="A254" s="231"/>
      <c r="B254" s="12"/>
      <c r="C254" s="230"/>
      <c r="D254" s="230"/>
      <c r="E254" s="230"/>
      <c r="F254" s="12"/>
      <c r="G254" s="12"/>
    </row>
    <row r="255" spans="1:7" x14ac:dyDescent="0.2">
      <c r="A255" s="231"/>
      <c r="B255" s="12"/>
      <c r="C255" s="230"/>
      <c r="D255" s="230"/>
      <c r="E255" s="230"/>
      <c r="F255" s="12"/>
      <c r="G255" s="12"/>
    </row>
    <row r="256" spans="1:7" x14ac:dyDescent="0.2">
      <c r="A256" s="231"/>
      <c r="B256" s="12"/>
      <c r="C256" s="230"/>
      <c r="D256" s="230"/>
      <c r="E256" s="230"/>
      <c r="F256" s="12"/>
      <c r="G256" s="12"/>
    </row>
    <row r="257" spans="1:7" x14ac:dyDescent="0.2">
      <c r="A257" s="231"/>
      <c r="B257" s="12"/>
      <c r="C257" s="230"/>
      <c r="D257" s="230"/>
      <c r="E257" s="230"/>
      <c r="F257" s="12"/>
      <c r="G257" s="12"/>
    </row>
    <row r="258" spans="1:7" x14ac:dyDescent="0.2">
      <c r="A258" s="231"/>
      <c r="B258" s="12"/>
      <c r="C258" s="230"/>
      <c r="D258" s="230"/>
      <c r="E258" s="230"/>
      <c r="F258" s="12"/>
      <c r="G258" s="12"/>
    </row>
    <row r="259" spans="1:7" x14ac:dyDescent="0.2">
      <c r="A259" s="231"/>
      <c r="B259" s="12"/>
      <c r="C259" s="230"/>
      <c r="D259" s="230"/>
      <c r="E259" s="230"/>
      <c r="F259" s="12"/>
      <c r="G259" s="12"/>
    </row>
    <row r="260" spans="1:7" x14ac:dyDescent="0.2">
      <c r="A260" s="231"/>
      <c r="B260" s="12"/>
      <c r="C260" s="230"/>
      <c r="D260" s="230"/>
      <c r="E260" s="230"/>
      <c r="F260" s="12"/>
      <c r="G260" s="12"/>
    </row>
    <row r="261" spans="1:7" x14ac:dyDescent="0.2">
      <c r="A261" s="231"/>
      <c r="B261" s="12"/>
      <c r="C261" s="230"/>
      <c r="D261" s="230"/>
      <c r="E261" s="230"/>
      <c r="F261" s="12"/>
      <c r="G261" s="12"/>
    </row>
    <row r="262" spans="1:7" x14ac:dyDescent="0.2">
      <c r="A262" s="231"/>
      <c r="B262" s="12"/>
      <c r="C262" s="230"/>
      <c r="D262" s="230"/>
      <c r="E262" s="230"/>
      <c r="F262" s="12"/>
      <c r="G262" s="12"/>
    </row>
    <row r="263" spans="1:7" x14ac:dyDescent="0.2">
      <c r="A263" s="231"/>
      <c r="B263" s="12"/>
      <c r="C263" s="230"/>
      <c r="D263" s="230"/>
      <c r="E263" s="230"/>
      <c r="F263" s="12"/>
      <c r="G263" s="12"/>
    </row>
    <row r="264" spans="1:7" x14ac:dyDescent="0.2">
      <c r="A264" s="231"/>
      <c r="B264" s="12"/>
      <c r="C264" s="230"/>
      <c r="D264" s="230"/>
      <c r="E264" s="230"/>
      <c r="F264" s="12"/>
      <c r="G264" s="12"/>
    </row>
    <row r="265" spans="1:7" x14ac:dyDescent="0.2">
      <c r="A265" s="231"/>
      <c r="B265" s="12"/>
      <c r="C265" s="230"/>
      <c r="D265" s="230"/>
      <c r="E265" s="230"/>
      <c r="F265" s="12"/>
      <c r="G265" s="12"/>
    </row>
    <row r="266" spans="1:7" x14ac:dyDescent="0.2">
      <c r="A266" s="231"/>
      <c r="B266" s="12"/>
      <c r="C266" s="230"/>
      <c r="D266" s="230"/>
      <c r="E266" s="230"/>
      <c r="F266" s="12"/>
      <c r="G266" s="12"/>
    </row>
    <row r="267" spans="1:7" x14ac:dyDescent="0.2">
      <c r="A267" s="231"/>
      <c r="B267" s="12"/>
      <c r="C267" s="230"/>
      <c r="D267" s="230"/>
      <c r="E267" s="230"/>
      <c r="F267" s="12"/>
      <c r="G267" s="12"/>
    </row>
    <row r="268" spans="1:7" x14ac:dyDescent="0.2">
      <c r="A268" s="231"/>
      <c r="B268" s="12"/>
      <c r="C268" s="230"/>
      <c r="D268" s="230"/>
      <c r="E268" s="230"/>
      <c r="F268" s="12"/>
      <c r="G268" s="12"/>
    </row>
    <row r="269" spans="1:7" x14ac:dyDescent="0.2">
      <c r="A269" s="231"/>
      <c r="B269" s="12"/>
      <c r="C269" s="230"/>
      <c r="D269" s="230"/>
      <c r="E269" s="230"/>
      <c r="F269" s="12"/>
      <c r="G269" s="12"/>
    </row>
    <row r="270" spans="1:7" x14ac:dyDescent="0.2">
      <c r="A270" s="231"/>
      <c r="B270" s="12"/>
      <c r="C270" s="230"/>
      <c r="D270" s="230"/>
      <c r="E270" s="230"/>
      <c r="F270" s="12"/>
      <c r="G270" s="12"/>
    </row>
    <row r="271" spans="1:7" x14ac:dyDescent="0.2">
      <c r="A271" s="231"/>
      <c r="B271" s="12"/>
      <c r="C271" s="230"/>
      <c r="D271" s="230"/>
      <c r="E271" s="230"/>
      <c r="F271" s="12"/>
      <c r="G271" s="12"/>
    </row>
    <row r="272" spans="1:7" x14ac:dyDescent="0.2">
      <c r="A272" s="231"/>
      <c r="B272" s="12"/>
      <c r="C272" s="230"/>
      <c r="D272" s="230"/>
      <c r="E272" s="230"/>
      <c r="F272" s="12"/>
      <c r="G272" s="12"/>
    </row>
    <row r="273" spans="1:7" x14ac:dyDescent="0.2">
      <c r="A273" s="231"/>
      <c r="B273" s="12"/>
      <c r="C273" s="230"/>
      <c r="D273" s="230"/>
      <c r="E273" s="230"/>
      <c r="F273" s="12"/>
      <c r="G273" s="12"/>
    </row>
    <row r="274" spans="1:7" x14ac:dyDescent="0.2">
      <c r="A274" s="231"/>
      <c r="B274" s="12"/>
      <c r="C274" s="230"/>
      <c r="D274" s="230"/>
      <c r="E274" s="230"/>
      <c r="F274" s="12"/>
      <c r="G274" s="12"/>
    </row>
    <row r="275" spans="1:7" x14ac:dyDescent="0.2">
      <c r="A275" s="231"/>
      <c r="B275" s="12"/>
      <c r="C275" s="230"/>
      <c r="D275" s="230"/>
      <c r="E275" s="230"/>
      <c r="F275" s="12"/>
      <c r="G275" s="12"/>
    </row>
    <row r="276" spans="1:7" x14ac:dyDescent="0.2">
      <c r="A276" s="231"/>
      <c r="B276" s="12"/>
      <c r="C276" s="230"/>
      <c r="D276" s="230"/>
      <c r="E276" s="230"/>
      <c r="F276" s="12"/>
      <c r="G276" s="12"/>
    </row>
    <row r="277" spans="1:7" x14ac:dyDescent="0.2">
      <c r="A277" s="231"/>
      <c r="B277" s="12"/>
      <c r="C277" s="230"/>
      <c r="D277" s="230"/>
      <c r="E277" s="230"/>
      <c r="F277" s="12"/>
      <c r="G277" s="12"/>
    </row>
    <row r="278" spans="1:7" x14ac:dyDescent="0.2">
      <c r="A278" s="231"/>
      <c r="B278" s="12"/>
      <c r="C278" s="230"/>
      <c r="D278" s="230"/>
      <c r="E278" s="230"/>
      <c r="F278" s="12"/>
      <c r="G278" s="12"/>
    </row>
    <row r="279" spans="1:7" x14ac:dyDescent="0.2">
      <c r="A279" s="231"/>
      <c r="B279" s="12"/>
      <c r="C279" s="230"/>
      <c r="D279" s="230"/>
      <c r="E279" s="230"/>
      <c r="F279" s="12"/>
      <c r="G279" s="12"/>
    </row>
    <row r="280" spans="1:7" x14ac:dyDescent="0.2">
      <c r="A280" s="231"/>
      <c r="B280" s="12"/>
      <c r="C280" s="230"/>
      <c r="D280" s="230"/>
      <c r="E280" s="230"/>
      <c r="F280" s="12"/>
      <c r="G280" s="12"/>
    </row>
    <row r="281" spans="1:7" x14ac:dyDescent="0.2">
      <c r="A281" s="231"/>
      <c r="B281" s="12"/>
      <c r="C281" s="230"/>
      <c r="D281" s="230"/>
      <c r="E281" s="230"/>
      <c r="F281" s="12"/>
      <c r="G281" s="12"/>
    </row>
    <row r="282" spans="1:7" x14ac:dyDescent="0.2">
      <c r="A282" s="231"/>
      <c r="B282" s="12"/>
      <c r="C282" s="230"/>
      <c r="D282" s="230"/>
      <c r="E282" s="230"/>
      <c r="F282" s="12"/>
      <c r="G282" s="12"/>
    </row>
    <row r="283" spans="1:7" x14ac:dyDescent="0.2">
      <c r="A283" s="231"/>
      <c r="B283" s="12"/>
      <c r="C283" s="230"/>
      <c r="D283" s="230"/>
      <c r="E283" s="230"/>
      <c r="F283" s="12"/>
      <c r="G283" s="12"/>
    </row>
    <row r="284" spans="1:7" x14ac:dyDescent="0.2">
      <c r="A284" s="231"/>
      <c r="B284" s="12"/>
      <c r="C284" s="230"/>
      <c r="D284" s="230"/>
      <c r="E284" s="230"/>
      <c r="F284" s="12"/>
      <c r="G284" s="12"/>
    </row>
    <row r="285" spans="1:7" x14ac:dyDescent="0.2">
      <c r="A285" s="231"/>
      <c r="B285" s="12"/>
      <c r="C285" s="230"/>
      <c r="D285" s="230"/>
      <c r="E285" s="230"/>
      <c r="F285" s="12"/>
      <c r="G285" s="12"/>
    </row>
    <row r="286" spans="1:7" x14ac:dyDescent="0.2">
      <c r="A286" s="231"/>
      <c r="B286" s="12"/>
      <c r="C286" s="230"/>
      <c r="D286" s="230"/>
      <c r="E286" s="230"/>
      <c r="F286" s="12"/>
      <c r="G286" s="12"/>
    </row>
    <row r="287" spans="1:7" x14ac:dyDescent="0.2">
      <c r="A287" s="231"/>
      <c r="B287" s="12"/>
      <c r="C287" s="230"/>
      <c r="D287" s="230"/>
      <c r="E287" s="230"/>
      <c r="F287" s="12"/>
      <c r="G287" s="12"/>
    </row>
    <row r="288" spans="1:7" x14ac:dyDescent="0.2">
      <c r="A288" s="231"/>
      <c r="B288" s="12"/>
      <c r="C288" s="230"/>
      <c r="D288" s="230"/>
      <c r="E288" s="230"/>
      <c r="F288" s="12"/>
      <c r="G288" s="12"/>
    </row>
    <row r="289" spans="1:7" x14ac:dyDescent="0.2">
      <c r="A289" s="231"/>
      <c r="B289" s="12"/>
      <c r="C289" s="230"/>
      <c r="D289" s="230"/>
      <c r="E289" s="230"/>
      <c r="F289" s="12"/>
      <c r="G289" s="12"/>
    </row>
    <row r="290" spans="1:7" x14ac:dyDescent="0.2">
      <c r="A290" s="231"/>
      <c r="B290" s="12"/>
      <c r="C290" s="230"/>
      <c r="D290" s="230"/>
      <c r="E290" s="230"/>
      <c r="F290" s="12"/>
      <c r="G290" s="12"/>
    </row>
    <row r="291" spans="1:7" x14ac:dyDescent="0.2">
      <c r="A291" s="231"/>
      <c r="B291" s="12"/>
      <c r="C291" s="230"/>
      <c r="D291" s="230"/>
      <c r="E291" s="230"/>
      <c r="F291" s="12"/>
      <c r="G291" s="12"/>
    </row>
    <row r="292" spans="1:7" x14ac:dyDescent="0.2">
      <c r="A292" s="231"/>
      <c r="B292" s="12"/>
      <c r="C292" s="230"/>
      <c r="D292" s="230"/>
      <c r="E292" s="230"/>
      <c r="F292" s="12"/>
      <c r="G292" s="12"/>
    </row>
    <row r="293" spans="1:7" x14ac:dyDescent="0.2">
      <c r="A293" s="231"/>
      <c r="B293" s="12"/>
      <c r="C293" s="230"/>
      <c r="D293" s="230"/>
      <c r="E293" s="230"/>
      <c r="F293" s="12"/>
      <c r="G293" s="12"/>
    </row>
    <row r="294" spans="1:7" x14ac:dyDescent="0.2">
      <c r="A294" s="231"/>
      <c r="B294" s="12"/>
      <c r="C294" s="230"/>
      <c r="D294" s="230"/>
      <c r="E294" s="230"/>
      <c r="F294" s="12"/>
      <c r="G294" s="12"/>
    </row>
    <row r="295" spans="1:7" x14ac:dyDescent="0.2">
      <c r="A295" s="231"/>
      <c r="B295" s="12"/>
      <c r="C295" s="230"/>
      <c r="D295" s="230"/>
      <c r="E295" s="230"/>
      <c r="F295" s="12"/>
      <c r="G295" s="12"/>
    </row>
    <row r="296" spans="1:7" x14ac:dyDescent="0.2">
      <c r="A296" s="231"/>
      <c r="B296" s="12"/>
      <c r="C296" s="230"/>
      <c r="D296" s="230"/>
      <c r="E296" s="230"/>
      <c r="F296" s="12"/>
      <c r="G296" s="12"/>
    </row>
    <row r="297" spans="1:7" x14ac:dyDescent="0.2">
      <c r="A297" s="231"/>
      <c r="B297" s="12"/>
      <c r="C297" s="230"/>
      <c r="D297" s="230"/>
      <c r="E297" s="230"/>
      <c r="F297" s="12"/>
      <c r="G297" s="12"/>
    </row>
    <row r="298" spans="1:7" x14ac:dyDescent="0.2">
      <c r="A298" s="231"/>
      <c r="B298" s="12"/>
      <c r="C298" s="230"/>
      <c r="D298" s="230"/>
      <c r="E298" s="230"/>
      <c r="F298" s="12"/>
      <c r="G298" s="12"/>
    </row>
    <row r="299" spans="1:7" x14ac:dyDescent="0.2">
      <c r="A299" s="231"/>
      <c r="B299" s="12"/>
      <c r="C299" s="230"/>
      <c r="D299" s="230"/>
      <c r="E299" s="230"/>
      <c r="F299" s="12"/>
      <c r="G299" s="12"/>
    </row>
    <row r="300" spans="1:7" x14ac:dyDescent="0.2">
      <c r="A300" s="231"/>
      <c r="B300" s="12"/>
      <c r="C300" s="230"/>
      <c r="D300" s="230"/>
      <c r="E300" s="230"/>
      <c r="F300" s="12"/>
      <c r="G300" s="12"/>
    </row>
    <row r="301" spans="1:7" x14ac:dyDescent="0.2">
      <c r="A301" s="231"/>
      <c r="B301" s="12"/>
      <c r="C301" s="230"/>
      <c r="D301" s="230"/>
      <c r="E301" s="230"/>
      <c r="F301" s="12"/>
      <c r="G301" s="12"/>
    </row>
    <row r="302" spans="1:7" x14ac:dyDescent="0.2">
      <c r="A302" s="231"/>
      <c r="B302" s="12"/>
      <c r="C302" s="230"/>
      <c r="D302" s="230"/>
      <c r="E302" s="230"/>
      <c r="F302" s="12"/>
      <c r="G302" s="12"/>
    </row>
    <row r="303" spans="1:7" x14ac:dyDescent="0.2">
      <c r="A303" s="231"/>
      <c r="B303" s="12"/>
      <c r="C303" s="230"/>
      <c r="D303" s="230"/>
      <c r="E303" s="230"/>
      <c r="F303" s="12"/>
      <c r="G303" s="12"/>
    </row>
    <row r="304" spans="1:7" x14ac:dyDescent="0.2">
      <c r="A304" s="231"/>
      <c r="B304" s="12"/>
      <c r="C304" s="230"/>
      <c r="D304" s="230"/>
      <c r="E304" s="230"/>
      <c r="F304" s="12"/>
      <c r="G304" s="12"/>
    </row>
    <row r="305" spans="1:7" x14ac:dyDescent="0.2">
      <c r="A305" s="231"/>
      <c r="B305" s="12"/>
      <c r="C305" s="230"/>
      <c r="D305" s="230"/>
      <c r="E305" s="230"/>
      <c r="F305" s="12"/>
      <c r="G305" s="12"/>
    </row>
    <row r="306" spans="1:7" x14ac:dyDescent="0.2">
      <c r="A306" s="231"/>
      <c r="B306" s="12"/>
      <c r="C306" s="230"/>
      <c r="D306" s="230"/>
      <c r="E306" s="230"/>
      <c r="F306" s="12"/>
      <c r="G306" s="12"/>
    </row>
    <row r="307" spans="1:7" x14ac:dyDescent="0.2">
      <c r="A307" s="231"/>
      <c r="B307" s="12"/>
      <c r="C307" s="230"/>
      <c r="D307" s="230"/>
      <c r="E307" s="230"/>
      <c r="F307" s="12"/>
      <c r="G307" s="12"/>
    </row>
    <row r="308" spans="1:7" x14ac:dyDescent="0.2">
      <c r="A308" s="231"/>
      <c r="B308" s="12"/>
      <c r="C308" s="230"/>
      <c r="D308" s="230"/>
      <c r="E308" s="230"/>
      <c r="F308" s="12"/>
      <c r="G308" s="12"/>
    </row>
    <row r="309" spans="1:7" x14ac:dyDescent="0.2">
      <c r="A309" s="231"/>
      <c r="B309" s="12"/>
      <c r="C309" s="230"/>
      <c r="D309" s="230"/>
      <c r="E309" s="230"/>
      <c r="F309" s="12"/>
      <c r="G309" s="12"/>
    </row>
    <row r="310" spans="1:7" x14ac:dyDescent="0.2">
      <c r="A310" s="231"/>
      <c r="B310" s="12"/>
      <c r="C310" s="230"/>
      <c r="D310" s="230"/>
      <c r="E310" s="230"/>
      <c r="F310" s="12"/>
      <c r="G310" s="12"/>
    </row>
    <row r="311" spans="1:7" x14ac:dyDescent="0.2">
      <c r="A311" s="231"/>
      <c r="B311" s="12"/>
      <c r="C311" s="230"/>
      <c r="D311" s="230"/>
      <c r="E311" s="230"/>
      <c r="F311" s="12"/>
      <c r="G311" s="12"/>
    </row>
    <row r="312" spans="1:7" x14ac:dyDescent="0.2">
      <c r="A312" s="231"/>
      <c r="B312" s="12"/>
      <c r="C312" s="230"/>
      <c r="D312" s="230"/>
      <c r="E312" s="230"/>
      <c r="F312" s="12"/>
      <c r="G312" s="12"/>
    </row>
    <row r="313" spans="1:7" x14ac:dyDescent="0.2">
      <c r="A313" s="231"/>
      <c r="B313" s="12"/>
      <c r="C313" s="230"/>
      <c r="D313" s="230"/>
      <c r="E313" s="230"/>
      <c r="F313" s="12"/>
      <c r="G313" s="12"/>
    </row>
    <row r="314" spans="1:7" x14ac:dyDescent="0.2">
      <c r="A314" s="231"/>
      <c r="B314" s="12"/>
      <c r="C314" s="230"/>
      <c r="D314" s="230"/>
      <c r="E314" s="230"/>
      <c r="F314" s="12"/>
      <c r="G314" s="12"/>
    </row>
    <row r="315" spans="1:7" x14ac:dyDescent="0.2">
      <c r="A315" s="231"/>
      <c r="B315" s="12"/>
      <c r="C315" s="230"/>
      <c r="D315" s="230"/>
      <c r="E315" s="230"/>
      <c r="F315" s="12"/>
      <c r="G315" s="12"/>
    </row>
    <row r="316" spans="1:7" x14ac:dyDescent="0.2">
      <c r="A316" s="231"/>
      <c r="B316" s="12"/>
      <c r="C316" s="230"/>
      <c r="D316" s="230"/>
      <c r="E316" s="230"/>
      <c r="F316" s="12"/>
      <c r="G316" s="12"/>
    </row>
    <row r="317" spans="1:7" x14ac:dyDescent="0.2">
      <c r="A317" s="231"/>
      <c r="B317" s="12"/>
      <c r="C317" s="230"/>
      <c r="D317" s="230"/>
      <c r="E317" s="230"/>
      <c r="F317" s="12"/>
      <c r="G317" s="12"/>
    </row>
    <row r="318" spans="1:7" x14ac:dyDescent="0.2">
      <c r="A318" s="231"/>
      <c r="B318" s="12"/>
      <c r="C318" s="230"/>
      <c r="D318" s="230"/>
      <c r="E318" s="230"/>
      <c r="F318" s="12"/>
      <c r="G318" s="12"/>
    </row>
    <row r="319" spans="1:7" x14ac:dyDescent="0.2">
      <c r="A319" s="231"/>
      <c r="B319" s="12"/>
      <c r="C319" s="230"/>
      <c r="D319" s="230"/>
      <c r="E319" s="230"/>
      <c r="F319" s="12"/>
      <c r="G319" s="12"/>
    </row>
    <row r="320" spans="1:7" x14ac:dyDescent="0.2">
      <c r="A320" s="231"/>
      <c r="B320" s="12"/>
      <c r="C320" s="230"/>
      <c r="D320" s="230"/>
      <c r="E320" s="230"/>
      <c r="F320" s="12"/>
      <c r="G320" s="12"/>
    </row>
    <row r="321" spans="1:7" x14ac:dyDescent="0.2">
      <c r="A321" s="231"/>
      <c r="B321" s="12"/>
      <c r="C321" s="230"/>
      <c r="D321" s="230"/>
      <c r="E321" s="230"/>
      <c r="F321" s="12"/>
      <c r="G321" s="12"/>
    </row>
    <row r="322" spans="1:7" x14ac:dyDescent="0.2">
      <c r="A322" s="231"/>
      <c r="B322" s="12"/>
      <c r="C322" s="230"/>
      <c r="D322" s="230"/>
      <c r="E322" s="230"/>
      <c r="F322" s="12"/>
      <c r="G322" s="12"/>
    </row>
    <row r="323" spans="1:7" x14ac:dyDescent="0.2">
      <c r="A323" s="231"/>
      <c r="B323" s="12"/>
      <c r="C323" s="230"/>
      <c r="D323" s="230"/>
      <c r="E323" s="230"/>
      <c r="F323" s="12"/>
      <c r="G323" s="12"/>
    </row>
    <row r="324" spans="1:7" x14ac:dyDescent="0.2">
      <c r="A324" s="231"/>
      <c r="B324" s="12"/>
      <c r="C324" s="230"/>
      <c r="D324" s="230"/>
      <c r="E324" s="230"/>
      <c r="F324" s="12"/>
      <c r="G324" s="12"/>
    </row>
    <row r="325" spans="1:7" x14ac:dyDescent="0.2">
      <c r="A325" s="231"/>
      <c r="B325" s="12"/>
      <c r="C325" s="230"/>
      <c r="D325" s="230"/>
      <c r="E325" s="230"/>
      <c r="F325" s="12"/>
      <c r="G325" s="12"/>
    </row>
    <row r="326" spans="1:7" x14ac:dyDescent="0.2">
      <c r="A326" s="231"/>
      <c r="B326" s="12"/>
      <c r="C326" s="230"/>
      <c r="D326" s="230"/>
      <c r="E326" s="230"/>
      <c r="F326" s="12"/>
      <c r="G326" s="12"/>
    </row>
    <row r="327" spans="1:7" x14ac:dyDescent="0.2">
      <c r="A327" s="231"/>
      <c r="B327" s="12"/>
      <c r="C327" s="230"/>
      <c r="D327" s="230"/>
      <c r="E327" s="230"/>
      <c r="F327" s="12"/>
      <c r="G327" s="12"/>
    </row>
    <row r="328" spans="1:7" x14ac:dyDescent="0.2">
      <c r="A328" s="231"/>
      <c r="B328" s="12"/>
      <c r="C328" s="230"/>
      <c r="D328" s="230"/>
      <c r="E328" s="230"/>
      <c r="F328" s="12"/>
      <c r="G328" s="12"/>
    </row>
    <row r="329" spans="1:7" x14ac:dyDescent="0.2">
      <c r="A329" s="231"/>
      <c r="B329" s="12"/>
      <c r="C329" s="230"/>
      <c r="D329" s="230"/>
      <c r="E329" s="230"/>
      <c r="F329" s="12"/>
      <c r="G329" s="12"/>
    </row>
    <row r="330" spans="1:7" x14ac:dyDescent="0.2">
      <c r="A330" s="231"/>
      <c r="B330" s="12"/>
      <c r="C330" s="230"/>
      <c r="D330" s="230"/>
      <c r="E330" s="230"/>
      <c r="F330" s="12"/>
      <c r="G330" s="12"/>
    </row>
    <row r="331" spans="1:7" x14ac:dyDescent="0.2">
      <c r="A331" s="231"/>
      <c r="B331" s="12"/>
      <c r="C331" s="230"/>
      <c r="D331" s="230"/>
      <c r="E331" s="230"/>
      <c r="F331" s="12"/>
      <c r="G331" s="12"/>
    </row>
    <row r="332" spans="1:7" x14ac:dyDescent="0.2">
      <c r="A332" s="231"/>
      <c r="B332" s="12"/>
      <c r="C332" s="230"/>
      <c r="D332" s="230"/>
      <c r="E332" s="230"/>
      <c r="F332" s="12"/>
      <c r="G332" s="12"/>
    </row>
    <row r="333" spans="1:7" x14ac:dyDescent="0.2">
      <c r="A333" s="231"/>
      <c r="B333" s="12"/>
      <c r="C333" s="230"/>
      <c r="D333" s="230"/>
      <c r="E333" s="230"/>
      <c r="F333" s="12"/>
      <c r="G333" s="12"/>
    </row>
    <row r="334" spans="1:7" x14ac:dyDescent="0.2">
      <c r="A334" s="231"/>
      <c r="B334" s="12"/>
      <c r="C334" s="230"/>
      <c r="D334" s="230"/>
      <c r="E334" s="230"/>
      <c r="F334" s="12"/>
      <c r="G334" s="12"/>
    </row>
    <row r="335" spans="1:7" x14ac:dyDescent="0.2">
      <c r="A335" s="231"/>
      <c r="B335" s="12"/>
      <c r="C335" s="230"/>
      <c r="D335" s="230"/>
      <c r="E335" s="230"/>
      <c r="F335" s="12"/>
      <c r="G335" s="12"/>
    </row>
    <row r="336" spans="1:7" x14ac:dyDescent="0.2">
      <c r="A336" s="231"/>
      <c r="B336" s="12"/>
      <c r="C336" s="230"/>
      <c r="D336" s="230"/>
      <c r="E336" s="230"/>
      <c r="F336" s="12"/>
      <c r="G336" s="12"/>
    </row>
    <row r="337" spans="1:7" x14ac:dyDescent="0.2">
      <c r="A337" s="231"/>
      <c r="B337" s="12"/>
      <c r="C337" s="230"/>
      <c r="D337" s="230"/>
      <c r="E337" s="230"/>
      <c r="F337" s="12"/>
      <c r="G337" s="12"/>
    </row>
    <row r="338" spans="1:7" x14ac:dyDescent="0.2">
      <c r="A338" s="231"/>
      <c r="B338" s="12"/>
      <c r="C338" s="230"/>
      <c r="D338" s="230"/>
      <c r="E338" s="230"/>
      <c r="F338" s="12"/>
      <c r="G338" s="12"/>
    </row>
    <row r="339" spans="1:7" x14ac:dyDescent="0.2">
      <c r="A339" s="231"/>
      <c r="B339" s="12"/>
      <c r="C339" s="230"/>
      <c r="D339" s="230"/>
      <c r="E339" s="230"/>
      <c r="F339" s="12"/>
      <c r="G339" s="12"/>
    </row>
    <row r="340" spans="1:7" x14ac:dyDescent="0.2">
      <c r="A340" s="231"/>
      <c r="B340" s="12"/>
      <c r="C340" s="230"/>
      <c r="D340" s="230"/>
      <c r="E340" s="230"/>
      <c r="F340" s="12"/>
      <c r="G340" s="12"/>
    </row>
    <row r="341" spans="1:7" x14ac:dyDescent="0.2">
      <c r="A341" s="231"/>
      <c r="B341" s="12"/>
      <c r="C341" s="230"/>
      <c r="D341" s="230"/>
      <c r="E341" s="230"/>
      <c r="F341" s="12"/>
      <c r="G341" s="12"/>
    </row>
    <row r="342" spans="1:7" x14ac:dyDescent="0.2">
      <c r="A342" s="231"/>
      <c r="B342" s="12"/>
      <c r="C342" s="230"/>
      <c r="D342" s="230"/>
      <c r="E342" s="230"/>
      <c r="F342" s="12"/>
      <c r="G342" s="12"/>
    </row>
    <row r="343" spans="1:7" x14ac:dyDescent="0.2">
      <c r="A343" s="231"/>
      <c r="B343" s="12"/>
      <c r="C343" s="230"/>
      <c r="D343" s="230"/>
      <c r="E343" s="230"/>
      <c r="F343" s="12"/>
      <c r="G343" s="12"/>
    </row>
    <row r="344" spans="1:7" x14ac:dyDescent="0.2">
      <c r="A344" s="231"/>
      <c r="B344" s="12"/>
      <c r="C344" s="230"/>
      <c r="D344" s="230"/>
      <c r="E344" s="230"/>
      <c r="F344" s="12"/>
      <c r="G344" s="12"/>
    </row>
    <row r="345" spans="1:7" x14ac:dyDescent="0.2">
      <c r="A345" s="231"/>
      <c r="B345" s="12"/>
      <c r="C345" s="230"/>
      <c r="D345" s="230"/>
      <c r="E345" s="230"/>
      <c r="F345" s="12"/>
      <c r="G345" s="12"/>
    </row>
    <row r="346" spans="1:7" x14ac:dyDescent="0.2">
      <c r="A346" s="231"/>
      <c r="B346" s="12"/>
      <c r="C346" s="230"/>
      <c r="D346" s="230"/>
      <c r="E346" s="230"/>
      <c r="F346" s="12"/>
      <c r="G346" s="12"/>
    </row>
    <row r="347" spans="1:7" x14ac:dyDescent="0.2">
      <c r="A347" s="231"/>
      <c r="B347" s="12"/>
      <c r="C347" s="230"/>
      <c r="D347" s="230"/>
      <c r="E347" s="230"/>
      <c r="F347" s="12"/>
      <c r="G347" s="12"/>
    </row>
    <row r="348" spans="1:7" x14ac:dyDescent="0.2">
      <c r="A348" s="231"/>
      <c r="B348" s="12"/>
      <c r="C348" s="230"/>
      <c r="D348" s="230"/>
      <c r="E348" s="230"/>
      <c r="F348" s="12"/>
      <c r="G348" s="12"/>
    </row>
    <row r="349" spans="1:7" x14ac:dyDescent="0.2">
      <c r="A349" s="231"/>
      <c r="B349" s="12"/>
      <c r="C349" s="230"/>
      <c r="D349" s="230"/>
      <c r="E349" s="230"/>
      <c r="F349" s="12"/>
      <c r="G349" s="12"/>
    </row>
    <row r="350" spans="1:7" x14ac:dyDescent="0.2">
      <c r="A350" s="231"/>
      <c r="B350" s="12"/>
      <c r="C350" s="230"/>
      <c r="D350" s="230"/>
      <c r="E350" s="230"/>
      <c r="F350" s="12"/>
      <c r="G350" s="12"/>
    </row>
    <row r="351" spans="1:7" x14ac:dyDescent="0.2">
      <c r="A351" s="231"/>
      <c r="B351" s="12"/>
      <c r="C351" s="230"/>
      <c r="D351" s="230"/>
      <c r="E351" s="230"/>
      <c r="F351" s="12"/>
      <c r="G351" s="12"/>
    </row>
    <row r="352" spans="1:7" x14ac:dyDescent="0.2">
      <c r="A352" s="231"/>
      <c r="B352" s="12"/>
      <c r="C352" s="230"/>
      <c r="D352" s="230"/>
      <c r="E352" s="230"/>
      <c r="F352" s="12"/>
      <c r="G352" s="12"/>
    </row>
    <row r="353" spans="1:7" x14ac:dyDescent="0.2">
      <c r="A353" s="231"/>
      <c r="B353" s="12"/>
      <c r="C353" s="230"/>
      <c r="D353" s="230"/>
      <c r="E353" s="230"/>
      <c r="F353" s="12"/>
      <c r="G353" s="12"/>
    </row>
    <row r="354" spans="1:7" x14ac:dyDescent="0.2">
      <c r="A354" s="231"/>
      <c r="B354" s="12"/>
      <c r="C354" s="230"/>
      <c r="D354" s="230"/>
      <c r="E354" s="230"/>
      <c r="F354" s="12"/>
      <c r="G354" s="12"/>
    </row>
    <row r="355" spans="1:7" x14ac:dyDescent="0.2">
      <c r="A355" s="231"/>
      <c r="B355" s="12"/>
      <c r="C355" s="230"/>
      <c r="D355" s="230"/>
      <c r="E355" s="230"/>
      <c r="F355" s="12"/>
      <c r="G355" s="12"/>
    </row>
    <row r="356" spans="1:7" x14ac:dyDescent="0.2">
      <c r="A356" s="231"/>
      <c r="B356" s="12"/>
      <c r="C356" s="230"/>
      <c r="D356" s="230"/>
      <c r="E356" s="230"/>
      <c r="F356" s="12"/>
      <c r="G356" s="12"/>
    </row>
    <row r="357" spans="1:7" x14ac:dyDescent="0.2">
      <c r="A357" s="231"/>
      <c r="B357" s="12"/>
      <c r="C357" s="230"/>
      <c r="D357" s="230"/>
      <c r="E357" s="230"/>
      <c r="F357" s="12"/>
      <c r="G357" s="12"/>
    </row>
    <row r="358" spans="1:7" x14ac:dyDescent="0.2">
      <c r="A358" s="231"/>
      <c r="B358" s="12"/>
      <c r="C358" s="230"/>
      <c r="D358" s="230"/>
      <c r="E358" s="230"/>
      <c r="F358" s="12"/>
      <c r="G358" s="12"/>
    </row>
    <row r="359" spans="1:7" x14ac:dyDescent="0.2">
      <c r="A359" s="231"/>
      <c r="B359" s="12"/>
      <c r="C359" s="230"/>
      <c r="D359" s="230"/>
      <c r="E359" s="230"/>
      <c r="F359" s="12"/>
      <c r="G359" s="12"/>
    </row>
    <row r="360" spans="1:7" x14ac:dyDescent="0.2">
      <c r="A360" s="231"/>
      <c r="B360" s="12"/>
      <c r="C360" s="230"/>
      <c r="D360" s="230"/>
      <c r="E360" s="230"/>
      <c r="F360" s="12"/>
      <c r="G360" s="12"/>
    </row>
    <row r="361" spans="1:7" x14ac:dyDescent="0.2">
      <c r="A361" s="231"/>
      <c r="B361" s="12"/>
      <c r="C361" s="230"/>
      <c r="D361" s="230"/>
      <c r="E361" s="230"/>
      <c r="F361" s="12"/>
      <c r="G361" s="12"/>
    </row>
    <row r="362" spans="1:7" x14ac:dyDescent="0.2">
      <c r="A362" s="231"/>
      <c r="B362" s="12"/>
      <c r="C362" s="230"/>
      <c r="D362" s="230"/>
      <c r="E362" s="230"/>
      <c r="F362" s="12"/>
      <c r="G362" s="12"/>
    </row>
    <row r="363" spans="1:7" x14ac:dyDescent="0.2">
      <c r="A363" s="231"/>
      <c r="B363" s="12"/>
      <c r="C363" s="230"/>
      <c r="D363" s="230"/>
      <c r="E363" s="230"/>
      <c r="F363" s="12"/>
      <c r="G363" s="12"/>
    </row>
    <row r="364" spans="1:7" x14ac:dyDescent="0.2">
      <c r="A364" s="231"/>
      <c r="B364" s="12"/>
      <c r="C364" s="230"/>
      <c r="D364" s="230"/>
      <c r="E364" s="230"/>
      <c r="F364" s="12"/>
      <c r="G364" s="12"/>
    </row>
    <row r="365" spans="1:7" x14ac:dyDescent="0.2">
      <c r="A365" s="231"/>
      <c r="B365" s="12"/>
      <c r="C365" s="230"/>
      <c r="D365" s="230"/>
      <c r="E365" s="230"/>
      <c r="F365" s="12"/>
      <c r="G365" s="12"/>
    </row>
    <row r="366" spans="1:7" x14ac:dyDescent="0.2">
      <c r="A366" s="231"/>
      <c r="B366" s="12"/>
      <c r="C366" s="230"/>
      <c r="D366" s="230"/>
      <c r="E366" s="230"/>
      <c r="F366" s="12"/>
      <c r="G366" s="12"/>
    </row>
    <row r="367" spans="1:7" x14ac:dyDescent="0.2">
      <c r="A367" s="231"/>
      <c r="B367" s="12"/>
      <c r="C367" s="230"/>
      <c r="D367" s="230"/>
      <c r="E367" s="230"/>
      <c r="F367" s="12"/>
      <c r="G367" s="12"/>
    </row>
    <row r="368" spans="1:7" x14ac:dyDescent="0.2">
      <c r="A368" s="231"/>
      <c r="B368" s="12"/>
      <c r="C368" s="230"/>
      <c r="D368" s="230"/>
      <c r="E368" s="230"/>
      <c r="F368" s="12"/>
      <c r="G368" s="12"/>
    </row>
    <row r="369" spans="1:7" x14ac:dyDescent="0.2">
      <c r="A369" s="231"/>
      <c r="B369" s="12"/>
      <c r="C369" s="230"/>
      <c r="D369" s="230"/>
      <c r="E369" s="230"/>
      <c r="F369" s="12"/>
      <c r="G369" s="12"/>
    </row>
    <row r="370" spans="1:7" x14ac:dyDescent="0.2">
      <c r="A370" s="231"/>
      <c r="B370" s="12"/>
      <c r="C370" s="230"/>
      <c r="D370" s="230"/>
      <c r="E370" s="230"/>
      <c r="F370" s="12"/>
      <c r="G370" s="12"/>
    </row>
    <row r="371" spans="1:7" x14ac:dyDescent="0.2">
      <c r="A371" s="231"/>
      <c r="B371" s="12"/>
      <c r="C371" s="230"/>
      <c r="D371" s="230"/>
      <c r="E371" s="230"/>
      <c r="F371" s="12"/>
      <c r="G371" s="12"/>
    </row>
    <row r="372" spans="1:7" x14ac:dyDescent="0.2">
      <c r="A372" s="231"/>
      <c r="B372" s="12"/>
      <c r="C372" s="230"/>
      <c r="D372" s="230"/>
      <c r="E372" s="230"/>
      <c r="F372" s="12"/>
      <c r="G372" s="12"/>
    </row>
    <row r="373" spans="1:7" x14ac:dyDescent="0.2">
      <c r="A373" s="231"/>
      <c r="B373" s="12"/>
      <c r="C373" s="230"/>
      <c r="D373" s="230"/>
      <c r="E373" s="230"/>
      <c r="F373" s="12"/>
      <c r="G373" s="12"/>
    </row>
    <row r="374" spans="1:7" x14ac:dyDescent="0.2">
      <c r="A374" s="231"/>
      <c r="B374" s="12"/>
      <c r="C374" s="230"/>
      <c r="D374" s="230"/>
      <c r="E374" s="230"/>
      <c r="F374" s="12"/>
      <c r="G374" s="12"/>
    </row>
    <row r="375" spans="1:7" x14ac:dyDescent="0.2">
      <c r="A375" s="231"/>
      <c r="B375" s="12"/>
      <c r="C375" s="230"/>
      <c r="D375" s="230"/>
      <c r="E375" s="230"/>
      <c r="F375" s="12"/>
      <c r="G375" s="12"/>
    </row>
    <row r="376" spans="1:7" x14ac:dyDescent="0.2">
      <c r="A376" s="231"/>
      <c r="B376" s="12"/>
      <c r="C376" s="230"/>
      <c r="D376" s="230"/>
      <c r="E376" s="230"/>
      <c r="F376" s="12"/>
      <c r="G376" s="12"/>
    </row>
    <row r="377" spans="1:7" x14ac:dyDescent="0.2">
      <c r="A377" s="231"/>
      <c r="B377" s="12"/>
      <c r="C377" s="230"/>
      <c r="D377" s="230"/>
      <c r="E377" s="230"/>
      <c r="F377" s="12"/>
      <c r="G377" s="12"/>
    </row>
    <row r="378" spans="1:7" x14ac:dyDescent="0.2">
      <c r="A378" s="231"/>
      <c r="B378" s="12"/>
      <c r="C378" s="230"/>
      <c r="D378" s="230"/>
      <c r="E378" s="230"/>
      <c r="F378" s="12"/>
      <c r="G378" s="12"/>
    </row>
    <row r="379" spans="1:7" x14ac:dyDescent="0.2">
      <c r="A379" s="231"/>
      <c r="B379" s="12"/>
      <c r="C379" s="230"/>
      <c r="D379" s="230"/>
      <c r="E379" s="230"/>
      <c r="F379" s="12"/>
      <c r="G379" s="12"/>
    </row>
    <row r="380" spans="1:7" x14ac:dyDescent="0.2">
      <c r="A380" s="231"/>
      <c r="B380" s="12"/>
      <c r="C380" s="230"/>
      <c r="D380" s="230"/>
      <c r="E380" s="230"/>
      <c r="F380" s="12"/>
      <c r="G380" s="12"/>
    </row>
    <row r="381" spans="1:7" x14ac:dyDescent="0.2">
      <c r="A381" s="231"/>
      <c r="B381" s="12"/>
      <c r="C381" s="230"/>
      <c r="D381" s="230"/>
      <c r="E381" s="230"/>
      <c r="F381" s="12"/>
      <c r="G381" s="12"/>
    </row>
    <row r="382" spans="1:7" x14ac:dyDescent="0.2">
      <c r="A382" s="231"/>
      <c r="B382" s="12"/>
      <c r="C382" s="230"/>
      <c r="D382" s="230"/>
      <c r="E382" s="230"/>
      <c r="F382" s="12"/>
      <c r="G382" s="12"/>
    </row>
    <row r="383" spans="1:7" x14ac:dyDescent="0.2">
      <c r="A383" s="231"/>
      <c r="B383" s="12"/>
      <c r="C383" s="230"/>
      <c r="D383" s="230"/>
      <c r="E383" s="230"/>
      <c r="F383" s="12"/>
      <c r="G383" s="12"/>
    </row>
    <row r="384" spans="1:7" x14ac:dyDescent="0.2">
      <c r="A384" s="231"/>
      <c r="B384" s="12"/>
      <c r="C384" s="230"/>
      <c r="D384" s="230"/>
      <c r="E384" s="230"/>
      <c r="F384" s="12"/>
      <c r="G384" s="12"/>
    </row>
    <row r="385" spans="1:7" x14ac:dyDescent="0.2">
      <c r="A385" s="231"/>
      <c r="B385" s="12"/>
      <c r="C385" s="230"/>
      <c r="D385" s="230"/>
      <c r="E385" s="230"/>
      <c r="F385" s="12"/>
      <c r="G385" s="12"/>
    </row>
    <row r="386" spans="1:7" x14ac:dyDescent="0.2">
      <c r="A386" s="231"/>
      <c r="B386" s="12"/>
      <c r="C386" s="230"/>
      <c r="D386" s="230"/>
      <c r="E386" s="230"/>
      <c r="F386" s="12"/>
      <c r="G386" s="12"/>
    </row>
    <row r="387" spans="1:7" x14ac:dyDescent="0.2">
      <c r="A387" s="231"/>
      <c r="B387" s="12"/>
      <c r="C387" s="230"/>
      <c r="D387" s="230"/>
      <c r="E387" s="230"/>
      <c r="F387" s="12"/>
      <c r="G387" s="12"/>
    </row>
    <row r="388" spans="1:7" x14ac:dyDescent="0.2">
      <c r="A388" s="231"/>
      <c r="B388" s="12"/>
      <c r="C388" s="230"/>
      <c r="D388" s="230"/>
      <c r="E388" s="230"/>
      <c r="F388" s="12"/>
      <c r="G388" s="12"/>
    </row>
    <row r="389" spans="1:7" x14ac:dyDescent="0.2">
      <c r="A389" s="231"/>
      <c r="B389" s="12"/>
      <c r="C389" s="230"/>
      <c r="D389" s="230"/>
      <c r="E389" s="230"/>
      <c r="F389" s="12"/>
      <c r="G389" s="12"/>
    </row>
    <row r="390" spans="1:7" x14ac:dyDescent="0.2">
      <c r="A390" s="231"/>
      <c r="B390" s="12"/>
      <c r="C390" s="230"/>
      <c r="D390" s="230"/>
      <c r="E390" s="230"/>
      <c r="F390" s="12"/>
      <c r="G390" s="12"/>
    </row>
    <row r="391" spans="1:7" x14ac:dyDescent="0.2">
      <c r="A391" s="231"/>
      <c r="B391" s="12"/>
      <c r="C391" s="230"/>
      <c r="D391" s="230"/>
      <c r="E391" s="230"/>
      <c r="F391" s="12"/>
      <c r="G391" s="12"/>
    </row>
    <row r="392" spans="1:7" x14ac:dyDescent="0.2">
      <c r="A392" s="231"/>
      <c r="B392" s="12"/>
      <c r="C392" s="230"/>
      <c r="D392" s="230"/>
      <c r="E392" s="230"/>
      <c r="F392" s="12"/>
      <c r="G392" s="12"/>
    </row>
    <row r="393" spans="1:7" x14ac:dyDescent="0.2">
      <c r="A393" s="231"/>
      <c r="B393" s="12"/>
      <c r="C393" s="230"/>
      <c r="D393" s="230"/>
      <c r="E393" s="230"/>
      <c r="F393" s="12"/>
      <c r="G393" s="12"/>
    </row>
    <row r="394" spans="1:7" x14ac:dyDescent="0.2">
      <c r="A394" s="231"/>
      <c r="B394" s="12"/>
      <c r="C394" s="230"/>
      <c r="D394" s="230"/>
      <c r="E394" s="230"/>
      <c r="F394" s="12"/>
      <c r="G394" s="12"/>
    </row>
    <row r="395" spans="1:7" x14ac:dyDescent="0.2">
      <c r="A395" s="231"/>
      <c r="B395" s="12"/>
      <c r="C395" s="230"/>
      <c r="D395" s="230"/>
      <c r="E395" s="230"/>
      <c r="F395" s="12"/>
      <c r="G395" s="12"/>
    </row>
    <row r="396" spans="1:7" x14ac:dyDescent="0.2">
      <c r="A396" s="231"/>
      <c r="B396" s="12"/>
      <c r="C396" s="230"/>
      <c r="D396" s="230"/>
      <c r="E396" s="230"/>
      <c r="F396" s="12"/>
      <c r="G396" s="12"/>
    </row>
    <row r="397" spans="1:7" x14ac:dyDescent="0.2">
      <c r="A397" s="231"/>
      <c r="B397" s="12"/>
      <c r="C397" s="230"/>
      <c r="D397" s="230"/>
      <c r="E397" s="230"/>
      <c r="F397" s="12"/>
      <c r="G397" s="12"/>
    </row>
    <row r="398" spans="1:7" x14ac:dyDescent="0.2">
      <c r="A398" s="231"/>
      <c r="B398" s="12"/>
      <c r="C398" s="230"/>
      <c r="D398" s="230"/>
      <c r="E398" s="230"/>
      <c r="F398" s="12"/>
      <c r="G398" s="12"/>
    </row>
    <row r="399" spans="1:7" x14ac:dyDescent="0.2">
      <c r="A399" s="231"/>
      <c r="B399" s="12"/>
      <c r="C399" s="230"/>
      <c r="D399" s="230"/>
      <c r="E399" s="230"/>
      <c r="F399" s="12"/>
      <c r="G399" s="12"/>
    </row>
    <row r="400" spans="1:7" x14ac:dyDescent="0.2">
      <c r="A400" s="231"/>
      <c r="B400" s="12"/>
      <c r="C400" s="230"/>
      <c r="D400" s="230"/>
      <c r="E400" s="230"/>
      <c r="F400" s="12"/>
      <c r="G400" s="12"/>
    </row>
    <row r="401" spans="1:7" x14ac:dyDescent="0.2">
      <c r="A401" s="231"/>
      <c r="B401" s="12"/>
      <c r="C401" s="230"/>
      <c r="D401" s="230"/>
      <c r="E401" s="230"/>
      <c r="F401" s="12"/>
      <c r="G401" s="12"/>
    </row>
    <row r="402" spans="1:7" x14ac:dyDescent="0.2">
      <c r="A402" s="231"/>
      <c r="B402" s="12"/>
      <c r="C402" s="230"/>
      <c r="D402" s="230"/>
      <c r="E402" s="230"/>
      <c r="F402" s="12"/>
      <c r="G402" s="12"/>
    </row>
    <row r="403" spans="1:7" x14ac:dyDescent="0.2">
      <c r="A403" s="231"/>
      <c r="B403" s="12"/>
      <c r="C403" s="230"/>
      <c r="D403" s="230"/>
      <c r="E403" s="230"/>
      <c r="F403" s="12"/>
      <c r="G403" s="12"/>
    </row>
    <row r="404" spans="1:7" x14ac:dyDescent="0.2">
      <c r="A404" s="231"/>
      <c r="B404" s="12"/>
      <c r="C404" s="230"/>
      <c r="D404" s="230"/>
      <c r="E404" s="230"/>
      <c r="F404" s="12"/>
      <c r="G404" s="12"/>
    </row>
    <row r="405" spans="1:7" x14ac:dyDescent="0.2">
      <c r="A405" s="231"/>
      <c r="B405" s="12"/>
      <c r="C405" s="230"/>
      <c r="D405" s="230"/>
      <c r="E405" s="230"/>
      <c r="F405" s="12"/>
      <c r="G405" s="12"/>
    </row>
    <row r="406" spans="1:7" x14ac:dyDescent="0.2">
      <c r="A406" s="231"/>
      <c r="B406" s="12"/>
      <c r="C406" s="230"/>
      <c r="D406" s="230"/>
      <c r="E406" s="230"/>
      <c r="F406" s="12"/>
      <c r="G406" s="12"/>
    </row>
    <row r="407" spans="1:7" x14ac:dyDescent="0.2">
      <c r="A407" s="231"/>
      <c r="B407" s="12"/>
      <c r="C407" s="230"/>
      <c r="D407" s="230"/>
      <c r="E407" s="230"/>
      <c r="F407" s="12"/>
      <c r="G407" s="12"/>
    </row>
    <row r="408" spans="1:7" x14ac:dyDescent="0.2">
      <c r="A408" s="231"/>
      <c r="B408" s="12"/>
      <c r="C408" s="230"/>
      <c r="D408" s="230"/>
      <c r="E408" s="230"/>
      <c r="F408" s="12"/>
      <c r="G408" s="12"/>
    </row>
    <row r="409" spans="1:7" x14ac:dyDescent="0.2">
      <c r="A409" s="231"/>
      <c r="B409" s="12"/>
      <c r="C409" s="230"/>
      <c r="D409" s="230"/>
      <c r="E409" s="230"/>
      <c r="F409" s="12"/>
      <c r="G409" s="12"/>
    </row>
    <row r="410" spans="1:7" x14ac:dyDescent="0.2">
      <c r="A410" s="231"/>
      <c r="B410" s="12"/>
      <c r="C410" s="230"/>
      <c r="D410" s="230"/>
      <c r="E410" s="230"/>
      <c r="F410" s="12"/>
      <c r="G410" s="12"/>
    </row>
    <row r="411" spans="1:7" x14ac:dyDescent="0.2">
      <c r="A411" s="231"/>
      <c r="B411" s="12"/>
      <c r="C411" s="230"/>
      <c r="D411" s="230"/>
      <c r="E411" s="230"/>
      <c r="F411" s="12"/>
      <c r="G411" s="12"/>
    </row>
    <row r="412" spans="1:7" x14ac:dyDescent="0.2">
      <c r="A412" s="231"/>
      <c r="B412" s="12"/>
      <c r="C412" s="230"/>
      <c r="D412" s="230"/>
      <c r="E412" s="230"/>
      <c r="F412" s="12"/>
      <c r="G412" s="12"/>
    </row>
    <row r="413" spans="1:7" x14ac:dyDescent="0.2">
      <c r="A413" s="231"/>
      <c r="B413" s="12"/>
      <c r="C413" s="230"/>
      <c r="D413" s="230"/>
      <c r="E413" s="230"/>
      <c r="F413" s="12"/>
      <c r="G413" s="12"/>
    </row>
    <row r="414" spans="1:7" x14ac:dyDescent="0.2">
      <c r="A414" s="231"/>
      <c r="B414" s="12"/>
      <c r="C414" s="230"/>
      <c r="D414" s="230"/>
      <c r="E414" s="230"/>
      <c r="F414" s="12"/>
      <c r="G414" s="12"/>
    </row>
    <row r="415" spans="1:7" x14ac:dyDescent="0.2">
      <c r="A415" s="231"/>
      <c r="B415" s="12"/>
      <c r="C415" s="230"/>
      <c r="D415" s="230"/>
      <c r="E415" s="230"/>
      <c r="F415" s="12"/>
      <c r="G415" s="12"/>
    </row>
    <row r="416" spans="1:7" x14ac:dyDescent="0.2">
      <c r="A416" s="231"/>
      <c r="B416" s="12"/>
      <c r="C416" s="230"/>
      <c r="D416" s="230"/>
      <c r="E416" s="230"/>
      <c r="F416" s="12"/>
      <c r="G416" s="12"/>
    </row>
    <row r="417" spans="1:7" x14ac:dyDescent="0.2">
      <c r="A417" s="231"/>
      <c r="B417" s="12"/>
      <c r="C417" s="230"/>
      <c r="D417" s="230"/>
      <c r="E417" s="230"/>
      <c r="F417" s="12"/>
      <c r="G417" s="12"/>
    </row>
    <row r="418" spans="1:7" x14ac:dyDescent="0.2">
      <c r="A418" s="231"/>
      <c r="B418" s="12"/>
      <c r="C418" s="230"/>
      <c r="D418" s="230"/>
      <c r="E418" s="230"/>
      <c r="F418" s="12"/>
      <c r="G418" s="12"/>
    </row>
    <row r="419" spans="1:7" x14ac:dyDescent="0.2">
      <c r="A419" s="231"/>
      <c r="B419" s="12"/>
      <c r="C419" s="230"/>
      <c r="D419" s="230"/>
      <c r="E419" s="230"/>
      <c r="F419" s="12"/>
      <c r="G419" s="12"/>
    </row>
    <row r="420" spans="1:7" x14ac:dyDescent="0.2">
      <c r="A420" s="231"/>
      <c r="B420" s="12"/>
      <c r="C420" s="230"/>
      <c r="D420" s="230"/>
      <c r="E420" s="230"/>
      <c r="F420" s="12"/>
      <c r="G420" s="12"/>
    </row>
    <row r="421" spans="1:7" x14ac:dyDescent="0.2">
      <c r="A421" s="231"/>
      <c r="B421" s="12"/>
      <c r="C421" s="230"/>
      <c r="D421" s="230"/>
      <c r="E421" s="230"/>
      <c r="F421" s="12"/>
      <c r="G421" s="12"/>
    </row>
    <row r="422" spans="1:7" x14ac:dyDescent="0.2">
      <c r="A422" s="231"/>
      <c r="B422" s="12"/>
      <c r="C422" s="230"/>
      <c r="D422" s="230"/>
      <c r="E422" s="230"/>
      <c r="F422" s="12"/>
      <c r="G422" s="12"/>
    </row>
    <row r="423" spans="1:7" x14ac:dyDescent="0.2">
      <c r="A423" s="231"/>
      <c r="B423" s="12"/>
      <c r="C423" s="230"/>
      <c r="D423" s="230"/>
      <c r="E423" s="230"/>
      <c r="F423" s="12"/>
      <c r="G423" s="12"/>
    </row>
    <row r="424" spans="1:7" x14ac:dyDescent="0.2">
      <c r="A424" s="231"/>
      <c r="B424" s="12"/>
      <c r="C424" s="230"/>
      <c r="D424" s="230"/>
      <c r="E424" s="230"/>
      <c r="F424" s="12"/>
      <c r="G424" s="12"/>
    </row>
    <row r="425" spans="1:7" x14ac:dyDescent="0.2">
      <c r="A425" s="231"/>
      <c r="B425" s="12"/>
      <c r="C425" s="230"/>
      <c r="D425" s="230"/>
      <c r="E425" s="230"/>
      <c r="F425" s="12"/>
      <c r="G425" s="12"/>
    </row>
    <row r="426" spans="1:7" x14ac:dyDescent="0.2">
      <c r="A426" s="231"/>
      <c r="B426" s="12"/>
      <c r="C426" s="230"/>
      <c r="D426" s="230"/>
      <c r="E426" s="230"/>
      <c r="F426" s="12"/>
      <c r="G426" s="12"/>
    </row>
    <row r="427" spans="1:7" x14ac:dyDescent="0.2">
      <c r="A427" s="231"/>
      <c r="B427" s="12"/>
      <c r="C427" s="230"/>
      <c r="D427" s="230"/>
      <c r="E427" s="230"/>
      <c r="F427" s="12"/>
      <c r="G427" s="12"/>
    </row>
    <row r="428" spans="1:7" x14ac:dyDescent="0.2">
      <c r="A428" s="231"/>
      <c r="B428" s="12"/>
      <c r="C428" s="230"/>
      <c r="D428" s="230"/>
      <c r="E428" s="230"/>
      <c r="F428" s="12"/>
      <c r="G428" s="12"/>
    </row>
    <row r="429" spans="1:7" x14ac:dyDescent="0.2">
      <c r="A429" s="231"/>
      <c r="B429" s="12"/>
      <c r="C429" s="230"/>
      <c r="D429" s="230"/>
      <c r="E429" s="230"/>
      <c r="F429" s="12"/>
      <c r="G429" s="12"/>
    </row>
    <row r="430" spans="1:7" x14ac:dyDescent="0.2">
      <c r="A430" s="231"/>
      <c r="B430" s="12"/>
      <c r="C430" s="230"/>
      <c r="D430" s="230"/>
      <c r="E430" s="230"/>
      <c r="F430" s="12"/>
      <c r="G430" s="12"/>
    </row>
    <row r="431" spans="1:7" x14ac:dyDescent="0.2">
      <c r="A431" s="231"/>
      <c r="B431" s="12"/>
      <c r="C431" s="230"/>
      <c r="D431" s="230"/>
      <c r="E431" s="230"/>
      <c r="F431" s="12"/>
      <c r="G431" s="12"/>
    </row>
    <row r="432" spans="1:7" x14ac:dyDescent="0.2">
      <c r="A432" s="231"/>
      <c r="B432" s="12"/>
      <c r="C432" s="230"/>
      <c r="D432" s="230"/>
      <c r="E432" s="230"/>
      <c r="F432" s="12"/>
      <c r="G432" s="12"/>
    </row>
    <row r="433" spans="1:7" x14ac:dyDescent="0.2">
      <c r="A433" s="231"/>
      <c r="B433" s="12"/>
      <c r="C433" s="230"/>
      <c r="D433" s="230"/>
      <c r="E433" s="230"/>
      <c r="F433" s="12"/>
      <c r="G433" s="12"/>
    </row>
    <row r="434" spans="1:7" x14ac:dyDescent="0.2">
      <c r="A434" s="231"/>
      <c r="B434" s="12"/>
      <c r="C434" s="230"/>
      <c r="D434" s="230"/>
      <c r="E434" s="230"/>
      <c r="F434" s="12"/>
      <c r="G434" s="12"/>
    </row>
    <row r="435" spans="1:7" x14ac:dyDescent="0.2">
      <c r="A435" s="231"/>
      <c r="B435" s="12"/>
      <c r="C435" s="230"/>
      <c r="D435" s="230"/>
      <c r="E435" s="230"/>
      <c r="F435" s="12"/>
      <c r="G435" s="12"/>
    </row>
    <row r="436" spans="1:7" x14ac:dyDescent="0.2">
      <c r="A436" s="231"/>
      <c r="B436" s="12"/>
      <c r="C436" s="230"/>
      <c r="D436" s="230"/>
      <c r="E436" s="230"/>
      <c r="F436" s="12"/>
      <c r="G436" s="12"/>
    </row>
    <row r="437" spans="1:7" x14ac:dyDescent="0.2">
      <c r="A437" s="231"/>
      <c r="B437" s="12"/>
      <c r="C437" s="230"/>
      <c r="D437" s="230"/>
      <c r="E437" s="230"/>
      <c r="F437" s="12"/>
      <c r="G437" s="12"/>
    </row>
    <row r="438" spans="1:7" x14ac:dyDescent="0.2">
      <c r="A438" s="231"/>
      <c r="B438" s="12"/>
      <c r="C438" s="230"/>
      <c r="D438" s="230"/>
      <c r="E438" s="230"/>
      <c r="F438" s="12"/>
      <c r="G438" s="12"/>
    </row>
    <row r="439" spans="1:7" x14ac:dyDescent="0.2">
      <c r="A439" s="231"/>
      <c r="B439" s="12"/>
      <c r="C439" s="230"/>
      <c r="D439" s="230"/>
      <c r="E439" s="230"/>
      <c r="F439" s="12"/>
      <c r="G439" s="12"/>
    </row>
    <row r="440" spans="1:7" x14ac:dyDescent="0.2">
      <c r="A440" s="231"/>
      <c r="B440" s="12"/>
      <c r="C440" s="230"/>
      <c r="D440" s="230"/>
      <c r="E440" s="230"/>
      <c r="F440" s="12"/>
      <c r="G440" s="12"/>
    </row>
    <row r="441" spans="1:7" x14ac:dyDescent="0.2">
      <c r="A441" s="231"/>
      <c r="B441" s="12"/>
      <c r="C441" s="230"/>
      <c r="D441" s="230"/>
      <c r="E441" s="230"/>
      <c r="F441" s="12"/>
      <c r="G441" s="12"/>
    </row>
    <row r="442" spans="1:7" x14ac:dyDescent="0.2">
      <c r="A442" s="231"/>
      <c r="B442" s="12"/>
      <c r="C442" s="230"/>
      <c r="D442" s="230"/>
      <c r="E442" s="230"/>
      <c r="F442" s="12"/>
      <c r="G442" s="12"/>
    </row>
    <row r="443" spans="1:7" x14ac:dyDescent="0.2">
      <c r="A443" s="231"/>
      <c r="B443" s="12"/>
      <c r="C443" s="230"/>
      <c r="D443" s="230"/>
      <c r="E443" s="230"/>
      <c r="F443" s="12"/>
      <c r="G443" s="12"/>
    </row>
    <row r="444" spans="1:7" x14ac:dyDescent="0.2">
      <c r="A444" s="231"/>
      <c r="B444" s="12"/>
      <c r="C444" s="230"/>
      <c r="D444" s="230"/>
      <c r="E444" s="230"/>
      <c r="F444" s="12"/>
      <c r="G444" s="12"/>
    </row>
    <row r="445" spans="1:7" x14ac:dyDescent="0.2">
      <c r="A445" s="231"/>
      <c r="B445" s="12"/>
      <c r="C445" s="230"/>
      <c r="D445" s="230"/>
      <c r="E445" s="230"/>
      <c r="F445" s="12"/>
      <c r="G445" s="12"/>
    </row>
    <row r="446" spans="1:7" x14ac:dyDescent="0.2">
      <c r="A446" s="231"/>
      <c r="B446" s="12"/>
      <c r="C446" s="230"/>
      <c r="D446" s="230"/>
      <c r="E446" s="230"/>
      <c r="F446" s="12"/>
      <c r="G446" s="12"/>
    </row>
    <row r="447" spans="1:7" x14ac:dyDescent="0.2">
      <c r="A447" s="231"/>
      <c r="B447" s="12"/>
      <c r="C447" s="230"/>
      <c r="D447" s="230"/>
      <c r="E447" s="230"/>
      <c r="F447" s="12"/>
      <c r="G447" s="12"/>
    </row>
    <row r="448" spans="1:7" x14ac:dyDescent="0.2">
      <c r="A448" s="231"/>
      <c r="B448" s="12"/>
      <c r="C448" s="230"/>
      <c r="D448" s="230"/>
      <c r="E448" s="230"/>
      <c r="F448" s="12"/>
      <c r="G448" s="12"/>
    </row>
    <row r="449" spans="1:7" x14ac:dyDescent="0.2">
      <c r="A449" s="231"/>
      <c r="B449" s="12"/>
      <c r="C449" s="230"/>
      <c r="D449" s="230"/>
      <c r="E449" s="230"/>
      <c r="F449" s="12"/>
      <c r="G449" s="12"/>
    </row>
    <row r="450" spans="1:7" x14ac:dyDescent="0.2">
      <c r="A450" s="231"/>
      <c r="B450" s="12"/>
      <c r="C450" s="230"/>
      <c r="D450" s="230"/>
      <c r="E450" s="230"/>
      <c r="F450" s="12"/>
      <c r="G450" s="12"/>
    </row>
    <row r="451" spans="1:7" x14ac:dyDescent="0.2">
      <c r="A451" s="231"/>
      <c r="B451" s="12"/>
      <c r="C451" s="230"/>
      <c r="D451" s="230"/>
      <c r="E451" s="230"/>
      <c r="F451" s="12"/>
      <c r="G451" s="12"/>
    </row>
    <row r="452" spans="1:7" x14ac:dyDescent="0.2">
      <c r="A452" s="231"/>
      <c r="B452" s="12"/>
      <c r="C452" s="230"/>
      <c r="D452" s="230"/>
      <c r="E452" s="230"/>
      <c r="F452" s="12"/>
      <c r="G452" s="12"/>
    </row>
    <row r="453" spans="1:7" x14ac:dyDescent="0.2">
      <c r="A453" s="231"/>
      <c r="B453" s="12"/>
      <c r="C453" s="230"/>
      <c r="D453" s="230"/>
      <c r="E453" s="230"/>
      <c r="F453" s="12"/>
      <c r="G453" s="12"/>
    </row>
    <row r="454" spans="1:7" x14ac:dyDescent="0.2">
      <c r="A454" s="231"/>
      <c r="B454" s="12"/>
      <c r="C454" s="230"/>
      <c r="D454" s="230"/>
      <c r="E454" s="230"/>
      <c r="F454" s="12"/>
      <c r="G454" s="12"/>
    </row>
    <row r="455" spans="1:7" x14ac:dyDescent="0.2">
      <c r="A455" s="231"/>
      <c r="B455" s="12"/>
      <c r="C455" s="230"/>
      <c r="D455" s="230"/>
      <c r="E455" s="230"/>
      <c r="F455" s="12"/>
      <c r="G455" s="12"/>
    </row>
    <row r="456" spans="1:7" x14ac:dyDescent="0.2">
      <c r="A456" s="231"/>
      <c r="B456" s="12"/>
      <c r="C456" s="230"/>
      <c r="D456" s="230"/>
      <c r="E456" s="230"/>
      <c r="F456" s="12"/>
      <c r="G456" s="12"/>
    </row>
    <row r="457" spans="1:7" x14ac:dyDescent="0.2">
      <c r="A457" s="231"/>
      <c r="B457" s="12"/>
      <c r="C457" s="230"/>
      <c r="D457" s="230"/>
      <c r="E457" s="230"/>
      <c r="F457" s="12"/>
      <c r="G457" s="12"/>
    </row>
    <row r="458" spans="1:7" x14ac:dyDescent="0.2">
      <c r="A458" s="231"/>
      <c r="B458" s="12"/>
      <c r="C458" s="230"/>
      <c r="D458" s="230"/>
      <c r="E458" s="230"/>
      <c r="F458" s="12"/>
      <c r="G458" s="12"/>
    </row>
    <row r="459" spans="1:7" x14ac:dyDescent="0.2">
      <c r="A459" s="231"/>
      <c r="B459" s="12"/>
      <c r="C459" s="230"/>
      <c r="D459" s="230"/>
      <c r="E459" s="230"/>
      <c r="F459" s="12"/>
      <c r="G459" s="12"/>
    </row>
    <row r="460" spans="1:7" x14ac:dyDescent="0.2">
      <c r="A460" s="231"/>
      <c r="B460" s="12"/>
      <c r="C460" s="230"/>
      <c r="D460" s="230"/>
      <c r="E460" s="230"/>
      <c r="F460" s="12"/>
      <c r="G460" s="12"/>
    </row>
    <row r="461" spans="1:7" x14ac:dyDescent="0.2">
      <c r="A461" s="231"/>
      <c r="B461" s="12"/>
      <c r="C461" s="230"/>
      <c r="D461" s="230"/>
      <c r="E461" s="230"/>
      <c r="F461" s="12"/>
      <c r="G461" s="12"/>
    </row>
    <row r="462" spans="1:7" x14ac:dyDescent="0.2">
      <c r="A462" s="231"/>
      <c r="B462" s="12"/>
      <c r="C462" s="230"/>
      <c r="D462" s="230"/>
      <c r="E462" s="230"/>
      <c r="F462" s="12"/>
      <c r="G462" s="12"/>
    </row>
    <row r="463" spans="1:7" x14ac:dyDescent="0.2">
      <c r="A463" s="231"/>
      <c r="B463" s="12"/>
      <c r="C463" s="230"/>
      <c r="D463" s="230"/>
      <c r="E463" s="230"/>
      <c r="F463" s="12"/>
      <c r="G463" s="12"/>
    </row>
    <row r="464" spans="1:7" x14ac:dyDescent="0.2">
      <c r="A464" s="231"/>
      <c r="B464" s="12"/>
      <c r="C464" s="230"/>
      <c r="D464" s="230"/>
      <c r="E464" s="230"/>
      <c r="F464" s="12"/>
      <c r="G464" s="12"/>
    </row>
    <row r="465" spans="1:7" x14ac:dyDescent="0.2">
      <c r="A465" s="231"/>
      <c r="B465" s="12"/>
      <c r="C465" s="230"/>
      <c r="D465" s="230"/>
      <c r="E465" s="230"/>
      <c r="F465" s="12"/>
      <c r="G465" s="12"/>
    </row>
    <row r="466" spans="1:7" x14ac:dyDescent="0.2">
      <c r="A466" s="231"/>
      <c r="B466" s="12"/>
      <c r="C466" s="230"/>
      <c r="D466" s="230"/>
      <c r="E466" s="230"/>
      <c r="F466" s="12"/>
      <c r="G466" s="12"/>
    </row>
    <row r="467" spans="1:7" x14ac:dyDescent="0.2">
      <c r="A467" s="231"/>
      <c r="B467" s="12"/>
      <c r="C467" s="230"/>
      <c r="D467" s="230"/>
      <c r="E467" s="230"/>
      <c r="F467" s="12"/>
      <c r="G467" s="12"/>
    </row>
    <row r="468" spans="1:7" x14ac:dyDescent="0.2">
      <c r="A468" s="231"/>
      <c r="B468" s="12"/>
      <c r="C468" s="230"/>
      <c r="D468" s="230"/>
      <c r="E468" s="230"/>
      <c r="F468" s="12"/>
      <c r="G468" s="12"/>
    </row>
    <row r="469" spans="1:7" x14ac:dyDescent="0.2">
      <c r="A469" s="231"/>
      <c r="B469" s="12"/>
      <c r="C469" s="230"/>
      <c r="D469" s="230"/>
      <c r="E469" s="230"/>
      <c r="F469" s="12"/>
      <c r="G469" s="12"/>
    </row>
    <row r="470" spans="1:7" x14ac:dyDescent="0.2">
      <c r="A470" s="231"/>
      <c r="B470" s="12"/>
      <c r="C470" s="230"/>
      <c r="D470" s="230"/>
      <c r="E470" s="230"/>
      <c r="F470" s="12"/>
      <c r="G470" s="12"/>
    </row>
    <row r="471" spans="1:7" x14ac:dyDescent="0.2">
      <c r="A471" s="231"/>
      <c r="B471" s="12"/>
      <c r="C471" s="230"/>
      <c r="D471" s="230"/>
      <c r="E471" s="230"/>
      <c r="F471" s="12"/>
      <c r="G471" s="12"/>
    </row>
    <row r="472" spans="1:7" x14ac:dyDescent="0.2">
      <c r="A472" s="231"/>
      <c r="B472" s="12"/>
      <c r="C472" s="230"/>
      <c r="D472" s="230"/>
      <c r="E472" s="230"/>
      <c r="F472" s="12"/>
      <c r="G472" s="12"/>
    </row>
    <row r="473" spans="1:7" x14ac:dyDescent="0.2">
      <c r="A473" s="231"/>
      <c r="B473" s="12"/>
      <c r="C473" s="230"/>
      <c r="D473" s="230"/>
      <c r="E473" s="230"/>
      <c r="F473" s="12"/>
      <c r="G473" s="12"/>
    </row>
    <row r="474" spans="1:7" x14ac:dyDescent="0.2">
      <c r="A474" s="231"/>
      <c r="B474" s="12"/>
      <c r="C474" s="230"/>
      <c r="D474" s="230"/>
      <c r="E474" s="230"/>
      <c r="F474" s="12"/>
      <c r="G474" s="12"/>
    </row>
    <row r="475" spans="1:7" x14ac:dyDescent="0.2">
      <c r="A475" s="231"/>
      <c r="B475" s="12"/>
      <c r="C475" s="230"/>
      <c r="D475" s="230"/>
      <c r="E475" s="230"/>
      <c r="F475" s="12"/>
      <c r="G475" s="12"/>
    </row>
    <row r="476" spans="1:7" x14ac:dyDescent="0.2">
      <c r="A476" s="231"/>
      <c r="B476" s="12"/>
      <c r="C476" s="230"/>
      <c r="D476" s="230"/>
      <c r="E476" s="230"/>
      <c r="F476" s="12"/>
      <c r="G476" s="12"/>
    </row>
    <row r="477" spans="1:7" x14ac:dyDescent="0.2">
      <c r="A477" s="231"/>
      <c r="B477" s="12"/>
      <c r="C477" s="230"/>
      <c r="D477" s="230"/>
      <c r="E477" s="230"/>
      <c r="F477" s="12"/>
      <c r="G477" s="12"/>
    </row>
    <row r="478" spans="1:7" x14ac:dyDescent="0.2">
      <c r="A478" s="231"/>
      <c r="B478" s="12"/>
      <c r="C478" s="230"/>
      <c r="D478" s="230"/>
      <c r="E478" s="230"/>
      <c r="F478" s="12"/>
      <c r="G478" s="12"/>
    </row>
    <row r="479" spans="1:7" x14ac:dyDescent="0.2">
      <c r="A479" s="231"/>
      <c r="B479" s="12"/>
      <c r="C479" s="230"/>
      <c r="D479" s="230"/>
      <c r="E479" s="230"/>
      <c r="F479" s="12"/>
      <c r="G479" s="12"/>
    </row>
    <row r="480" spans="1:7" x14ac:dyDescent="0.2">
      <c r="A480" s="231"/>
      <c r="B480" s="12"/>
      <c r="C480" s="230"/>
      <c r="D480" s="230"/>
      <c r="E480" s="230"/>
      <c r="F480" s="12"/>
      <c r="G480" s="12"/>
    </row>
    <row r="481" spans="1:7" x14ac:dyDescent="0.2">
      <c r="A481" s="231"/>
      <c r="B481" s="12"/>
      <c r="C481" s="230"/>
      <c r="D481" s="230"/>
      <c r="E481" s="230"/>
      <c r="F481" s="12"/>
      <c r="G481" s="12"/>
    </row>
    <row r="482" spans="1:7" x14ac:dyDescent="0.2">
      <c r="A482" s="231"/>
      <c r="B482" s="12"/>
      <c r="C482" s="230"/>
      <c r="D482" s="230"/>
      <c r="E482" s="230"/>
      <c r="F482" s="12"/>
      <c r="G482" s="12"/>
    </row>
    <row r="483" spans="1:7" x14ac:dyDescent="0.2">
      <c r="A483" s="231"/>
      <c r="B483" s="12"/>
      <c r="C483" s="230"/>
      <c r="D483" s="230"/>
      <c r="E483" s="230"/>
      <c r="F483" s="12"/>
      <c r="G483" s="12"/>
    </row>
    <row r="484" spans="1:7" x14ac:dyDescent="0.2">
      <c r="A484" s="231"/>
      <c r="B484" s="12"/>
      <c r="C484" s="230"/>
      <c r="D484" s="230"/>
      <c r="E484" s="230"/>
      <c r="F484" s="12"/>
      <c r="G484" s="12"/>
    </row>
    <row r="485" spans="1:7" x14ac:dyDescent="0.2">
      <c r="A485" s="231"/>
      <c r="B485" s="12"/>
      <c r="C485" s="230"/>
      <c r="D485" s="230"/>
      <c r="E485" s="230"/>
      <c r="F485" s="12"/>
      <c r="G485" s="12"/>
    </row>
    <row r="486" spans="1:7" x14ac:dyDescent="0.2">
      <c r="A486" s="231"/>
      <c r="B486" s="12"/>
      <c r="C486" s="230"/>
      <c r="D486" s="230"/>
      <c r="E486" s="230"/>
      <c r="F486" s="12"/>
      <c r="G486" s="12"/>
    </row>
    <row r="487" spans="1:7" x14ac:dyDescent="0.2">
      <c r="A487" s="231"/>
      <c r="B487" s="12"/>
      <c r="C487" s="230"/>
      <c r="D487" s="230"/>
      <c r="E487" s="230"/>
      <c r="F487" s="12"/>
      <c r="G487" s="12"/>
    </row>
    <row r="488" spans="1:7" x14ac:dyDescent="0.2">
      <c r="A488" s="231"/>
      <c r="B488" s="12"/>
      <c r="C488" s="230"/>
      <c r="D488" s="230"/>
      <c r="E488" s="230"/>
      <c r="F488" s="12"/>
      <c r="G488" s="12"/>
    </row>
    <row r="489" spans="1:7" x14ac:dyDescent="0.2">
      <c r="A489" s="231"/>
      <c r="B489" s="12"/>
      <c r="C489" s="230"/>
      <c r="D489" s="230"/>
      <c r="E489" s="230"/>
      <c r="F489" s="12"/>
      <c r="G489" s="12"/>
    </row>
    <row r="490" spans="1:7" x14ac:dyDescent="0.2">
      <c r="A490" s="231"/>
      <c r="B490" s="12"/>
      <c r="C490" s="230"/>
      <c r="D490" s="230"/>
      <c r="E490" s="230"/>
      <c r="F490" s="12"/>
      <c r="G490" s="12"/>
    </row>
    <row r="491" spans="1:7" x14ac:dyDescent="0.2">
      <c r="A491" s="231"/>
      <c r="B491" s="12"/>
      <c r="C491" s="230"/>
      <c r="D491" s="230"/>
      <c r="E491" s="230"/>
      <c r="F491" s="12"/>
      <c r="G491" s="12"/>
    </row>
    <row r="492" spans="1:7" x14ac:dyDescent="0.2">
      <c r="A492" s="231"/>
      <c r="B492" s="12"/>
      <c r="C492" s="230"/>
      <c r="D492" s="230"/>
      <c r="E492" s="230"/>
      <c r="F492" s="12"/>
      <c r="G492" s="12"/>
    </row>
    <row r="493" spans="1:7" x14ac:dyDescent="0.2">
      <c r="A493" s="231"/>
      <c r="B493" s="12"/>
      <c r="C493" s="230"/>
      <c r="D493" s="230"/>
      <c r="E493" s="230"/>
      <c r="F493" s="12"/>
      <c r="G493" s="12"/>
    </row>
    <row r="494" spans="1:7" x14ac:dyDescent="0.2">
      <c r="A494" s="231"/>
      <c r="B494" s="12"/>
      <c r="C494" s="230"/>
      <c r="D494" s="230"/>
      <c r="E494" s="230"/>
      <c r="F494" s="12"/>
      <c r="G494" s="12"/>
    </row>
    <row r="495" spans="1:7" x14ac:dyDescent="0.2">
      <c r="A495" s="231"/>
      <c r="B495" s="12"/>
      <c r="C495" s="230"/>
      <c r="D495" s="230"/>
      <c r="E495" s="230"/>
      <c r="F495" s="12"/>
      <c r="G495" s="12"/>
    </row>
    <row r="496" spans="1:7" x14ac:dyDescent="0.2">
      <c r="A496" s="231"/>
      <c r="B496" s="12"/>
      <c r="C496" s="230"/>
      <c r="D496" s="230"/>
      <c r="E496" s="230"/>
      <c r="F496" s="12"/>
      <c r="G496" s="12"/>
    </row>
    <row r="497" spans="1:7" x14ac:dyDescent="0.2">
      <c r="A497" s="231"/>
      <c r="B497" s="12"/>
      <c r="C497" s="230"/>
      <c r="D497" s="230"/>
      <c r="E497" s="230"/>
      <c r="F497" s="12"/>
      <c r="G497" s="12"/>
    </row>
    <row r="498" spans="1:7" x14ac:dyDescent="0.2">
      <c r="A498" s="231"/>
      <c r="B498" s="12"/>
      <c r="C498" s="230"/>
      <c r="D498" s="230"/>
      <c r="E498" s="230"/>
      <c r="F498" s="12"/>
      <c r="G498" s="12"/>
    </row>
    <row r="499" spans="1:7" x14ac:dyDescent="0.2">
      <c r="A499" s="231"/>
      <c r="B499" s="12"/>
      <c r="C499" s="230"/>
      <c r="D499" s="230"/>
      <c r="E499" s="230"/>
      <c r="F499" s="12"/>
      <c r="G499" s="12"/>
    </row>
    <row r="500" spans="1:7" x14ac:dyDescent="0.2">
      <c r="A500" s="231"/>
      <c r="B500" s="12"/>
      <c r="C500" s="230"/>
      <c r="D500" s="230"/>
      <c r="E500" s="230"/>
      <c r="F500" s="12"/>
      <c r="G500" s="12"/>
    </row>
    <row r="501" spans="1:7" x14ac:dyDescent="0.2">
      <c r="A501" s="231"/>
      <c r="B501" s="12"/>
      <c r="C501" s="230"/>
      <c r="D501" s="230"/>
      <c r="E501" s="230"/>
      <c r="F501" s="12"/>
      <c r="G501" s="12"/>
    </row>
    <row r="502" spans="1:7" x14ac:dyDescent="0.2">
      <c r="A502" s="231"/>
      <c r="B502" s="12"/>
      <c r="C502" s="230"/>
      <c r="D502" s="230"/>
      <c r="E502" s="230"/>
      <c r="F502" s="12"/>
      <c r="G502" s="12"/>
    </row>
    <row r="503" spans="1:7" x14ac:dyDescent="0.2">
      <c r="A503" s="231"/>
      <c r="B503" s="12"/>
      <c r="C503" s="230"/>
      <c r="D503" s="230"/>
      <c r="E503" s="230"/>
      <c r="F503" s="12"/>
      <c r="G503" s="12"/>
    </row>
    <row r="504" spans="1:7" x14ac:dyDescent="0.2">
      <c r="A504" s="231"/>
      <c r="B504" s="12"/>
      <c r="C504" s="230"/>
      <c r="D504" s="230"/>
      <c r="E504" s="230"/>
      <c r="F504" s="12"/>
      <c r="G504" s="12"/>
    </row>
    <row r="505" spans="1:7" x14ac:dyDescent="0.2">
      <c r="A505" s="231"/>
      <c r="B505" s="12"/>
      <c r="C505" s="230"/>
      <c r="D505" s="230"/>
      <c r="E505" s="230"/>
      <c r="F505" s="12"/>
      <c r="G505" s="12"/>
    </row>
    <row r="506" spans="1:7" x14ac:dyDescent="0.2">
      <c r="A506" s="231"/>
      <c r="B506" s="12"/>
      <c r="C506" s="230"/>
      <c r="D506" s="230"/>
      <c r="E506" s="230"/>
      <c r="F506" s="12"/>
      <c r="G506" s="12"/>
    </row>
    <row r="507" spans="1:7" x14ac:dyDescent="0.2">
      <c r="A507" s="231"/>
      <c r="B507" s="12"/>
      <c r="C507" s="230"/>
      <c r="D507" s="230"/>
      <c r="E507" s="230"/>
      <c r="F507" s="12"/>
      <c r="G507" s="12"/>
    </row>
    <row r="508" spans="1:7" x14ac:dyDescent="0.2">
      <c r="A508" s="231"/>
      <c r="B508" s="12"/>
      <c r="C508" s="230"/>
      <c r="D508" s="230"/>
      <c r="E508" s="230"/>
      <c r="F508" s="12"/>
      <c r="G508" s="12"/>
    </row>
    <row r="509" spans="1:7" x14ac:dyDescent="0.2">
      <c r="A509" s="231"/>
      <c r="B509" s="12"/>
      <c r="C509" s="230"/>
      <c r="D509" s="230"/>
      <c r="E509" s="230"/>
      <c r="F509" s="12"/>
      <c r="G509" s="12"/>
    </row>
    <row r="510" spans="1:7" x14ac:dyDescent="0.2">
      <c r="A510" s="231"/>
      <c r="B510" s="12"/>
      <c r="C510" s="230"/>
      <c r="D510" s="230"/>
      <c r="E510" s="230"/>
      <c r="F510" s="12"/>
      <c r="G510" s="12"/>
    </row>
    <row r="511" spans="1:7" x14ac:dyDescent="0.2">
      <c r="A511" s="231"/>
      <c r="B511" s="12"/>
      <c r="C511" s="230"/>
      <c r="D511" s="230"/>
      <c r="E511" s="230"/>
      <c r="F511" s="12"/>
      <c r="G511" s="12"/>
    </row>
    <row r="512" spans="1:7" x14ac:dyDescent="0.2">
      <c r="A512" s="231"/>
      <c r="B512" s="12"/>
      <c r="C512" s="230"/>
      <c r="D512" s="230"/>
      <c r="E512" s="230"/>
      <c r="F512" s="12"/>
      <c r="G512" s="12"/>
    </row>
    <row r="513" spans="1:7" x14ac:dyDescent="0.2">
      <c r="A513" s="231"/>
      <c r="B513" s="12"/>
      <c r="C513" s="230"/>
      <c r="D513" s="230"/>
      <c r="E513" s="230"/>
      <c r="F513" s="12"/>
      <c r="G513" s="12"/>
    </row>
    <row r="514" spans="1:7" x14ac:dyDescent="0.2">
      <c r="A514" s="231"/>
      <c r="B514" s="12"/>
      <c r="C514" s="230"/>
      <c r="D514" s="230"/>
      <c r="E514" s="230"/>
      <c r="F514" s="12"/>
      <c r="G514" s="12"/>
    </row>
    <row r="515" spans="1:7" x14ac:dyDescent="0.2">
      <c r="A515" s="231"/>
      <c r="B515" s="12"/>
      <c r="C515" s="230"/>
      <c r="D515" s="230"/>
      <c r="E515" s="230"/>
      <c r="F515" s="12"/>
      <c r="G515" s="12"/>
    </row>
    <row r="516" spans="1:7" x14ac:dyDescent="0.2">
      <c r="A516" s="231"/>
      <c r="B516" s="12"/>
      <c r="C516" s="230"/>
      <c r="D516" s="230"/>
      <c r="E516" s="230"/>
      <c r="F516" s="12"/>
      <c r="G516" s="12"/>
    </row>
    <row r="517" spans="1:7" x14ac:dyDescent="0.2">
      <c r="A517" s="231"/>
      <c r="B517" s="12"/>
      <c r="C517" s="230"/>
      <c r="D517" s="230"/>
      <c r="E517" s="230"/>
      <c r="F517" s="12"/>
      <c r="G517" s="12"/>
    </row>
    <row r="518" spans="1:7" x14ac:dyDescent="0.2">
      <c r="A518" s="231"/>
      <c r="B518" s="12"/>
      <c r="C518" s="230"/>
      <c r="D518" s="230"/>
      <c r="E518" s="230"/>
      <c r="F518" s="12"/>
      <c r="G518" s="12"/>
    </row>
    <row r="519" spans="1:7" x14ac:dyDescent="0.2">
      <c r="A519" s="231"/>
      <c r="B519" s="12"/>
      <c r="C519" s="230"/>
      <c r="D519" s="230"/>
      <c r="E519" s="230"/>
      <c r="F519" s="12"/>
      <c r="G519" s="12"/>
    </row>
    <row r="520" spans="1:7" x14ac:dyDescent="0.2">
      <c r="A520" s="231"/>
      <c r="B520" s="12"/>
      <c r="C520" s="230"/>
      <c r="D520" s="230"/>
      <c r="E520" s="230"/>
      <c r="F520" s="12"/>
      <c r="G520" s="12"/>
    </row>
    <row r="521" spans="1:7" x14ac:dyDescent="0.2">
      <c r="A521" s="231"/>
      <c r="B521" s="12"/>
      <c r="C521" s="230"/>
      <c r="D521" s="230"/>
      <c r="E521" s="230"/>
      <c r="F521" s="12"/>
      <c r="G521" s="12"/>
    </row>
    <row r="522" spans="1:7" x14ac:dyDescent="0.2">
      <c r="A522" s="231"/>
      <c r="B522" s="12"/>
      <c r="C522" s="230"/>
      <c r="D522" s="230"/>
      <c r="E522" s="230"/>
      <c r="F522" s="12"/>
      <c r="G522" s="12"/>
    </row>
    <row r="523" spans="1:7" x14ac:dyDescent="0.2">
      <c r="A523" s="231"/>
      <c r="B523" s="12"/>
      <c r="C523" s="230"/>
      <c r="D523" s="230"/>
      <c r="E523" s="230"/>
      <c r="F523" s="12"/>
      <c r="G523" s="12"/>
    </row>
    <row r="524" spans="1:7" x14ac:dyDescent="0.2">
      <c r="A524" s="231"/>
      <c r="B524" s="12"/>
      <c r="C524" s="230"/>
      <c r="D524" s="230"/>
      <c r="E524" s="230"/>
      <c r="F524" s="12"/>
      <c r="G524" s="12"/>
    </row>
    <row r="525" spans="1:7" x14ac:dyDescent="0.2">
      <c r="A525" s="231"/>
      <c r="B525" s="12"/>
      <c r="C525" s="230"/>
      <c r="D525" s="230"/>
      <c r="E525" s="230"/>
      <c r="F525" s="12"/>
      <c r="G525" s="12"/>
    </row>
    <row r="526" spans="1:7" x14ac:dyDescent="0.2">
      <c r="A526" s="231"/>
      <c r="B526" s="12"/>
      <c r="C526" s="230"/>
      <c r="D526" s="230"/>
      <c r="E526" s="230"/>
      <c r="F526" s="12"/>
      <c r="G526" s="12"/>
    </row>
    <row r="527" spans="1:7" x14ac:dyDescent="0.2">
      <c r="A527" s="231"/>
      <c r="B527" s="12"/>
      <c r="C527" s="230"/>
      <c r="D527" s="230"/>
      <c r="E527" s="230"/>
      <c r="F527" s="12"/>
      <c r="G527" s="12"/>
    </row>
    <row r="528" spans="1:7" x14ac:dyDescent="0.2">
      <c r="A528" s="231"/>
      <c r="B528" s="12"/>
      <c r="C528" s="230"/>
      <c r="D528" s="230"/>
      <c r="E528" s="230"/>
      <c r="F528" s="12"/>
      <c r="G528" s="12"/>
    </row>
    <row r="529" spans="1:7" x14ac:dyDescent="0.2">
      <c r="A529" s="231"/>
      <c r="B529" s="12"/>
      <c r="C529" s="230"/>
      <c r="D529" s="230"/>
      <c r="E529" s="230"/>
      <c r="F529" s="12"/>
      <c r="G529" s="12"/>
    </row>
    <row r="530" spans="1:7" x14ac:dyDescent="0.2">
      <c r="A530" s="231"/>
      <c r="B530" s="12"/>
      <c r="C530" s="230"/>
      <c r="D530" s="230"/>
      <c r="E530" s="230"/>
      <c r="F530" s="12"/>
      <c r="G530" s="12"/>
    </row>
    <row r="531" spans="1:7" x14ac:dyDescent="0.2">
      <c r="A531" s="231"/>
      <c r="B531" s="12"/>
      <c r="C531" s="230"/>
      <c r="D531" s="230"/>
      <c r="E531" s="230"/>
      <c r="F531" s="12"/>
      <c r="G531" s="12"/>
    </row>
    <row r="532" spans="1:7" x14ac:dyDescent="0.2">
      <c r="A532" s="231"/>
      <c r="B532" s="12"/>
      <c r="C532" s="230"/>
      <c r="D532" s="230"/>
      <c r="E532" s="230"/>
      <c r="F532" s="12"/>
      <c r="G532" s="12"/>
    </row>
    <row r="533" spans="1:7" x14ac:dyDescent="0.2">
      <c r="A533" s="231"/>
      <c r="B533" s="12"/>
      <c r="C533" s="230"/>
      <c r="D533" s="230"/>
      <c r="E533" s="230"/>
      <c r="F533" s="12"/>
      <c r="G533" s="12"/>
    </row>
    <row r="534" spans="1:7" x14ac:dyDescent="0.2">
      <c r="A534" s="231"/>
      <c r="B534" s="12"/>
      <c r="C534" s="230"/>
      <c r="D534" s="230"/>
      <c r="E534" s="230"/>
      <c r="F534" s="12"/>
      <c r="G534" s="12"/>
    </row>
    <row r="535" spans="1:7" x14ac:dyDescent="0.2">
      <c r="A535" s="231"/>
      <c r="B535" s="12"/>
      <c r="C535" s="230"/>
      <c r="D535" s="230"/>
      <c r="E535" s="230"/>
      <c r="F535" s="12"/>
      <c r="G535" s="12"/>
    </row>
    <row r="536" spans="1:7" x14ac:dyDescent="0.2">
      <c r="A536" s="231"/>
      <c r="B536" s="12"/>
      <c r="C536" s="230"/>
      <c r="D536" s="230"/>
      <c r="E536" s="230"/>
      <c r="F536" s="12"/>
      <c r="G536" s="12"/>
    </row>
    <row r="537" spans="1:7" x14ac:dyDescent="0.2">
      <c r="A537" s="231"/>
      <c r="B537" s="12"/>
      <c r="C537" s="230"/>
      <c r="D537" s="230"/>
      <c r="E537" s="230"/>
      <c r="F537" s="12"/>
      <c r="G537" s="12"/>
    </row>
    <row r="538" spans="1:7" x14ac:dyDescent="0.2">
      <c r="A538" s="231"/>
      <c r="B538" s="12"/>
      <c r="C538" s="230"/>
      <c r="D538" s="230"/>
      <c r="E538" s="230"/>
      <c r="F538" s="12"/>
      <c r="G538" s="12"/>
    </row>
    <row r="539" spans="1:7" x14ac:dyDescent="0.2">
      <c r="A539" s="231"/>
      <c r="B539" s="12"/>
      <c r="C539" s="230"/>
      <c r="D539" s="230"/>
      <c r="E539" s="230"/>
      <c r="F539" s="12"/>
      <c r="G539" s="12"/>
    </row>
    <row r="540" spans="1:7" x14ac:dyDescent="0.2">
      <c r="A540" s="231"/>
      <c r="B540" s="12"/>
      <c r="C540" s="230"/>
      <c r="D540" s="230"/>
      <c r="E540" s="230"/>
      <c r="F540" s="12"/>
      <c r="G540" s="12"/>
    </row>
    <row r="541" spans="1:7" x14ac:dyDescent="0.2">
      <c r="A541" s="231"/>
      <c r="B541" s="12"/>
      <c r="C541" s="230"/>
      <c r="D541" s="230"/>
      <c r="E541" s="230"/>
      <c r="F541" s="12"/>
      <c r="G541" s="12"/>
    </row>
    <row r="542" spans="1:7" x14ac:dyDescent="0.2">
      <c r="A542" s="231"/>
      <c r="B542" s="12"/>
      <c r="C542" s="230"/>
      <c r="D542" s="230"/>
      <c r="E542" s="230"/>
      <c r="F542" s="12"/>
      <c r="G542" s="12"/>
    </row>
    <row r="543" spans="1:7" x14ac:dyDescent="0.2">
      <c r="A543" s="231"/>
      <c r="B543" s="12"/>
      <c r="C543" s="230"/>
      <c r="D543" s="230"/>
      <c r="E543" s="230"/>
      <c r="F543" s="12"/>
      <c r="G543" s="12"/>
    </row>
    <row r="544" spans="1:7" x14ac:dyDescent="0.2">
      <c r="A544" s="231"/>
      <c r="B544" s="12"/>
      <c r="C544" s="230"/>
      <c r="D544" s="230"/>
      <c r="E544" s="230"/>
      <c r="F544" s="12"/>
      <c r="G544" s="12"/>
    </row>
    <row r="545" spans="1:7" x14ac:dyDescent="0.2">
      <c r="A545" s="231"/>
      <c r="B545" s="12"/>
      <c r="C545" s="230"/>
      <c r="D545" s="230"/>
      <c r="E545" s="230"/>
      <c r="F545" s="12"/>
      <c r="G545" s="12"/>
    </row>
    <row r="546" spans="1:7" x14ac:dyDescent="0.2">
      <c r="A546" s="231"/>
      <c r="B546" s="12"/>
      <c r="C546" s="230"/>
      <c r="D546" s="230"/>
      <c r="E546" s="230"/>
      <c r="F546" s="12"/>
      <c r="G546" s="12"/>
    </row>
    <row r="547" spans="1:7" x14ac:dyDescent="0.2">
      <c r="A547" s="231"/>
      <c r="B547" s="12"/>
      <c r="C547" s="230"/>
      <c r="D547" s="230"/>
      <c r="E547" s="230"/>
      <c r="F547" s="12"/>
      <c r="G547" s="12"/>
    </row>
    <row r="548" spans="1:7" x14ac:dyDescent="0.2">
      <c r="A548" s="231"/>
      <c r="B548" s="12"/>
      <c r="C548" s="230"/>
      <c r="D548" s="230"/>
      <c r="E548" s="230"/>
      <c r="F548" s="12"/>
      <c r="G548" s="12"/>
    </row>
    <row r="549" spans="1:7" x14ac:dyDescent="0.2">
      <c r="A549" s="231"/>
      <c r="B549" s="12"/>
      <c r="C549" s="230"/>
      <c r="D549" s="230"/>
      <c r="E549" s="230"/>
      <c r="F549" s="12"/>
      <c r="G549" s="12"/>
    </row>
    <row r="550" spans="1:7" x14ac:dyDescent="0.2">
      <c r="A550" s="231"/>
      <c r="B550" s="12"/>
      <c r="C550" s="230"/>
      <c r="D550" s="230"/>
      <c r="E550" s="230"/>
      <c r="F550" s="12"/>
      <c r="G550" s="12"/>
    </row>
    <row r="551" spans="1:7" x14ac:dyDescent="0.2">
      <c r="A551" s="231"/>
      <c r="B551" s="12"/>
      <c r="C551" s="230"/>
      <c r="D551" s="230"/>
      <c r="E551" s="230"/>
      <c r="F551" s="12"/>
      <c r="G551" s="12"/>
    </row>
    <row r="552" spans="1:7" x14ac:dyDescent="0.2">
      <c r="A552" s="231"/>
      <c r="B552" s="12"/>
      <c r="C552" s="230"/>
      <c r="D552" s="230"/>
      <c r="E552" s="230"/>
      <c r="F552" s="12"/>
      <c r="G552" s="12"/>
    </row>
    <row r="553" spans="1:7" x14ac:dyDescent="0.2">
      <c r="A553" s="231"/>
      <c r="B553" s="12"/>
      <c r="C553" s="230"/>
      <c r="D553" s="230"/>
      <c r="E553" s="230"/>
      <c r="F553" s="12"/>
      <c r="G553" s="12"/>
    </row>
    <row r="554" spans="1:7" x14ac:dyDescent="0.2">
      <c r="A554" s="231"/>
      <c r="B554" s="12"/>
      <c r="C554" s="230"/>
      <c r="D554" s="230"/>
      <c r="E554" s="230"/>
      <c r="F554" s="12"/>
      <c r="G554" s="12"/>
    </row>
    <row r="555" spans="1:7" x14ac:dyDescent="0.2">
      <c r="A555" s="231"/>
      <c r="B555" s="12"/>
      <c r="C555" s="230"/>
      <c r="D555" s="230"/>
      <c r="E555" s="230"/>
      <c r="F555" s="12"/>
      <c r="G555" s="12"/>
    </row>
    <row r="556" spans="1:7" x14ac:dyDescent="0.2">
      <c r="A556" s="231"/>
      <c r="B556" s="12"/>
      <c r="C556" s="230"/>
      <c r="D556" s="230"/>
      <c r="E556" s="230"/>
      <c r="F556" s="12"/>
      <c r="G556" s="12"/>
    </row>
    <row r="557" spans="1:7" x14ac:dyDescent="0.2">
      <c r="A557" s="231"/>
      <c r="B557" s="12"/>
      <c r="C557" s="230"/>
      <c r="D557" s="230"/>
      <c r="E557" s="230"/>
      <c r="F557" s="12"/>
      <c r="G557" s="12"/>
    </row>
    <row r="558" spans="1:7" x14ac:dyDescent="0.2">
      <c r="A558" s="231"/>
      <c r="B558" s="12"/>
      <c r="C558" s="230"/>
      <c r="D558" s="230"/>
      <c r="E558" s="230"/>
      <c r="F558" s="12"/>
      <c r="G558" s="12"/>
    </row>
    <row r="559" spans="1:7" x14ac:dyDescent="0.2">
      <c r="A559" s="231"/>
      <c r="B559" s="12"/>
      <c r="C559" s="230"/>
      <c r="D559" s="230"/>
      <c r="E559" s="230"/>
      <c r="F559" s="12"/>
      <c r="G559" s="12"/>
    </row>
    <row r="560" spans="1:7" x14ac:dyDescent="0.2">
      <c r="A560" s="231"/>
      <c r="B560" s="12"/>
      <c r="C560" s="230"/>
      <c r="D560" s="230"/>
      <c r="E560" s="230"/>
      <c r="F560" s="12"/>
      <c r="G560" s="12"/>
    </row>
    <row r="561" spans="1:7" x14ac:dyDescent="0.2">
      <c r="A561" s="231"/>
      <c r="B561" s="12"/>
      <c r="C561" s="230"/>
      <c r="D561" s="230"/>
      <c r="E561" s="230"/>
      <c r="F561" s="12"/>
      <c r="G561" s="12"/>
    </row>
    <row r="562" spans="1:7" x14ac:dyDescent="0.2">
      <c r="A562" s="231"/>
      <c r="B562" s="12"/>
      <c r="C562" s="230"/>
      <c r="D562" s="230"/>
      <c r="E562" s="230"/>
      <c r="F562" s="12"/>
      <c r="G562" s="12"/>
    </row>
    <row r="563" spans="1:7" x14ac:dyDescent="0.2">
      <c r="A563" s="231"/>
      <c r="B563" s="12"/>
      <c r="C563" s="230"/>
      <c r="D563" s="230"/>
      <c r="E563" s="230"/>
      <c r="F563" s="12"/>
      <c r="G563" s="12"/>
    </row>
    <row r="564" spans="1:7" x14ac:dyDescent="0.2">
      <c r="A564" s="231"/>
      <c r="B564" s="12"/>
      <c r="C564" s="230"/>
      <c r="D564" s="230"/>
      <c r="E564" s="230"/>
      <c r="F564" s="12"/>
      <c r="G564" s="12"/>
    </row>
    <row r="565" spans="1:7" x14ac:dyDescent="0.2">
      <c r="A565" s="231"/>
      <c r="B565" s="12"/>
      <c r="C565" s="230"/>
      <c r="D565" s="230"/>
      <c r="E565" s="230"/>
      <c r="F565" s="12"/>
      <c r="G565" s="12"/>
    </row>
    <row r="566" spans="1:7" x14ac:dyDescent="0.2">
      <c r="A566" s="231"/>
      <c r="B566" s="12"/>
      <c r="C566" s="230"/>
      <c r="D566" s="230"/>
      <c r="E566" s="230"/>
      <c r="F566" s="12"/>
      <c r="G566" s="12"/>
    </row>
    <row r="567" spans="1:7" x14ac:dyDescent="0.2">
      <c r="A567" s="231"/>
      <c r="B567" s="12"/>
      <c r="C567" s="230"/>
      <c r="D567" s="230"/>
      <c r="E567" s="230"/>
      <c r="F567" s="12"/>
      <c r="G567" s="12"/>
    </row>
    <row r="568" spans="1:7" x14ac:dyDescent="0.2">
      <c r="A568" s="231"/>
      <c r="B568" s="12"/>
      <c r="C568" s="230"/>
      <c r="D568" s="230"/>
      <c r="E568" s="230"/>
      <c r="F568" s="12"/>
      <c r="G568" s="12"/>
    </row>
    <row r="569" spans="1:7" x14ac:dyDescent="0.2">
      <c r="A569" s="231"/>
      <c r="B569" s="12"/>
      <c r="C569" s="230"/>
      <c r="D569" s="230"/>
      <c r="E569" s="230"/>
      <c r="F569" s="12"/>
      <c r="G569" s="12"/>
    </row>
    <row r="570" spans="1:7" x14ac:dyDescent="0.2">
      <c r="A570" s="231"/>
      <c r="B570" s="12"/>
      <c r="C570" s="230"/>
      <c r="D570" s="230"/>
      <c r="E570" s="230"/>
      <c r="F570" s="12"/>
      <c r="G570" s="12"/>
    </row>
    <row r="571" spans="1:7" x14ac:dyDescent="0.2">
      <c r="A571" s="231"/>
      <c r="B571" s="12"/>
      <c r="C571" s="230"/>
      <c r="D571" s="230"/>
      <c r="E571" s="230"/>
      <c r="F571" s="12"/>
      <c r="G571" s="12"/>
    </row>
    <row r="572" spans="1:7" x14ac:dyDescent="0.2">
      <c r="A572" s="231"/>
      <c r="B572" s="12"/>
      <c r="C572" s="230"/>
      <c r="D572" s="230"/>
      <c r="E572" s="230"/>
      <c r="F572" s="12"/>
      <c r="G572" s="12"/>
    </row>
    <row r="573" spans="1:7" x14ac:dyDescent="0.2">
      <c r="A573" s="231"/>
      <c r="B573" s="12"/>
      <c r="C573" s="230"/>
      <c r="D573" s="230"/>
      <c r="E573" s="230"/>
      <c r="F573" s="12"/>
      <c r="G573" s="12"/>
    </row>
    <row r="574" spans="1:7" x14ac:dyDescent="0.2">
      <c r="A574" s="231"/>
      <c r="B574" s="12"/>
      <c r="C574" s="230"/>
      <c r="D574" s="230"/>
      <c r="E574" s="230"/>
      <c r="F574" s="12"/>
      <c r="G574" s="12"/>
    </row>
    <row r="575" spans="1:7" x14ac:dyDescent="0.2">
      <c r="A575" s="231"/>
      <c r="B575" s="12"/>
      <c r="C575" s="230"/>
      <c r="D575" s="230"/>
      <c r="E575" s="230"/>
      <c r="F575" s="12"/>
      <c r="G575" s="12"/>
    </row>
    <row r="576" spans="1:7" x14ac:dyDescent="0.2">
      <c r="A576" s="231"/>
      <c r="B576" s="12"/>
      <c r="C576" s="230"/>
      <c r="D576" s="230"/>
      <c r="E576" s="230"/>
      <c r="F576" s="12"/>
      <c r="G576" s="12"/>
    </row>
    <row r="577" spans="1:7" x14ac:dyDescent="0.2">
      <c r="A577" s="231"/>
      <c r="B577" s="12"/>
      <c r="C577" s="230"/>
      <c r="D577" s="230"/>
      <c r="E577" s="230"/>
      <c r="F577" s="12"/>
      <c r="G577" s="12"/>
    </row>
    <row r="578" spans="1:7" x14ac:dyDescent="0.2">
      <c r="A578" s="231"/>
      <c r="B578" s="12"/>
      <c r="C578" s="230"/>
      <c r="D578" s="230"/>
      <c r="E578" s="230"/>
      <c r="F578" s="12"/>
      <c r="G578" s="12"/>
    </row>
    <row r="579" spans="1:7" x14ac:dyDescent="0.2">
      <c r="A579" s="231"/>
      <c r="B579" s="12"/>
      <c r="C579" s="230"/>
      <c r="D579" s="230"/>
      <c r="E579" s="230"/>
      <c r="F579" s="12"/>
      <c r="G579" s="12"/>
    </row>
    <row r="580" spans="1:7" x14ac:dyDescent="0.2">
      <c r="A580" s="231"/>
      <c r="B580" s="12"/>
      <c r="C580" s="230"/>
      <c r="D580" s="230"/>
      <c r="E580" s="230"/>
      <c r="F580" s="12"/>
      <c r="G580" s="12"/>
    </row>
    <row r="581" spans="1:7" x14ac:dyDescent="0.2">
      <c r="A581" s="231"/>
      <c r="B581" s="12"/>
      <c r="C581" s="230"/>
      <c r="D581" s="230"/>
      <c r="E581" s="230"/>
      <c r="F581" s="12"/>
      <c r="G581" s="12"/>
    </row>
    <row r="582" spans="1:7" x14ac:dyDescent="0.2">
      <c r="A582" s="231"/>
      <c r="B582" s="12"/>
      <c r="C582" s="230"/>
      <c r="D582" s="230"/>
      <c r="E582" s="230"/>
      <c r="F582" s="12"/>
      <c r="G582" s="12"/>
    </row>
    <row r="583" spans="1:7" x14ac:dyDescent="0.2">
      <c r="A583" s="231"/>
      <c r="B583" s="12"/>
      <c r="C583" s="230"/>
      <c r="D583" s="230"/>
      <c r="E583" s="230"/>
      <c r="F583" s="12"/>
      <c r="G583" s="12"/>
    </row>
    <row r="584" spans="1:7" x14ac:dyDescent="0.2">
      <c r="A584" s="231"/>
      <c r="B584" s="12"/>
      <c r="C584" s="230"/>
      <c r="D584" s="230"/>
      <c r="E584" s="230"/>
      <c r="F584" s="12"/>
      <c r="G584" s="12"/>
    </row>
    <row r="585" spans="1:7" x14ac:dyDescent="0.2">
      <c r="A585" s="231"/>
      <c r="B585" s="12"/>
      <c r="C585" s="230"/>
      <c r="D585" s="230"/>
      <c r="E585" s="230"/>
      <c r="F585" s="12"/>
      <c r="G585" s="12"/>
    </row>
    <row r="586" spans="1:7" x14ac:dyDescent="0.2">
      <c r="A586" s="231"/>
      <c r="B586" s="12"/>
      <c r="C586" s="230"/>
      <c r="D586" s="230"/>
      <c r="E586" s="230"/>
      <c r="F586" s="12"/>
      <c r="G586" s="12"/>
    </row>
    <row r="587" spans="1:7" x14ac:dyDescent="0.2">
      <c r="A587" s="231"/>
      <c r="B587" s="12"/>
      <c r="C587" s="230"/>
      <c r="D587" s="230"/>
      <c r="E587" s="230"/>
      <c r="F587" s="12"/>
      <c r="G587" s="12"/>
    </row>
    <row r="588" spans="1:7" x14ac:dyDescent="0.2">
      <c r="A588" s="231"/>
      <c r="B588" s="12"/>
      <c r="C588" s="230"/>
      <c r="D588" s="230"/>
      <c r="E588" s="230"/>
      <c r="F588" s="12"/>
      <c r="G588" s="12"/>
    </row>
    <row r="589" spans="1:7" x14ac:dyDescent="0.2">
      <c r="A589" s="231"/>
      <c r="B589" s="12"/>
      <c r="C589" s="230"/>
      <c r="D589" s="230"/>
      <c r="E589" s="230"/>
      <c r="F589" s="12"/>
      <c r="G589" s="12"/>
    </row>
    <row r="590" spans="1:7" x14ac:dyDescent="0.2">
      <c r="A590" s="231"/>
      <c r="B590" s="12"/>
      <c r="C590" s="230"/>
      <c r="D590" s="230"/>
      <c r="E590" s="230"/>
      <c r="F590" s="12"/>
      <c r="G590" s="12"/>
    </row>
    <row r="591" spans="1:7" x14ac:dyDescent="0.2">
      <c r="A591" s="231"/>
      <c r="B591" s="12"/>
      <c r="C591" s="230"/>
      <c r="D591" s="230"/>
      <c r="E591" s="230"/>
      <c r="F591" s="12"/>
      <c r="G591" s="12"/>
    </row>
    <row r="592" spans="1:7" x14ac:dyDescent="0.2">
      <c r="A592" s="231"/>
      <c r="B592" s="12"/>
      <c r="C592" s="230"/>
      <c r="D592" s="230"/>
      <c r="E592" s="230"/>
      <c r="F592" s="12"/>
      <c r="G592" s="12"/>
    </row>
    <row r="593" spans="1:7" x14ac:dyDescent="0.2">
      <c r="A593" s="231"/>
      <c r="B593" s="12"/>
      <c r="C593" s="230"/>
      <c r="D593" s="230"/>
      <c r="E593" s="230"/>
      <c r="F593" s="12"/>
      <c r="G593" s="12"/>
    </row>
    <row r="594" spans="1:7" x14ac:dyDescent="0.2">
      <c r="A594" s="231"/>
      <c r="B594" s="12"/>
      <c r="C594" s="230"/>
      <c r="D594" s="230"/>
      <c r="E594" s="230"/>
      <c r="F594" s="12"/>
      <c r="G594" s="12"/>
    </row>
    <row r="595" spans="1:7" x14ac:dyDescent="0.2">
      <c r="A595" s="231"/>
      <c r="B595" s="12"/>
      <c r="C595" s="230"/>
      <c r="D595" s="230"/>
      <c r="E595" s="230"/>
      <c r="F595" s="12"/>
      <c r="G595" s="12"/>
    </row>
    <row r="596" spans="1:7" x14ac:dyDescent="0.2">
      <c r="A596" s="231"/>
      <c r="B596" s="12"/>
      <c r="C596" s="230"/>
      <c r="D596" s="230"/>
      <c r="E596" s="230"/>
      <c r="F596" s="12"/>
      <c r="G596" s="12"/>
    </row>
    <row r="597" spans="1:7" x14ac:dyDescent="0.2">
      <c r="A597" s="231"/>
      <c r="B597" s="12"/>
      <c r="C597" s="230"/>
      <c r="D597" s="230"/>
      <c r="E597" s="230"/>
      <c r="F597" s="12"/>
      <c r="G597" s="12"/>
    </row>
    <row r="598" spans="1:7" x14ac:dyDescent="0.2">
      <c r="A598" s="231"/>
      <c r="B598" s="12"/>
      <c r="C598" s="230"/>
      <c r="D598" s="230"/>
      <c r="E598" s="230"/>
      <c r="F598" s="12"/>
      <c r="G598" s="12"/>
    </row>
    <row r="599" spans="1:7" x14ac:dyDescent="0.2">
      <c r="A599" s="231"/>
      <c r="B599" s="12"/>
      <c r="C599" s="230"/>
      <c r="D599" s="230"/>
      <c r="E599" s="230"/>
      <c r="F599" s="12"/>
      <c r="G599" s="12"/>
    </row>
    <row r="600" spans="1:7" x14ac:dyDescent="0.2">
      <c r="A600" s="231"/>
      <c r="B600" s="12"/>
      <c r="C600" s="230"/>
      <c r="D600" s="230"/>
      <c r="E600" s="230"/>
      <c r="F600" s="12"/>
      <c r="G600" s="12"/>
    </row>
    <row r="601" spans="1:7" x14ac:dyDescent="0.2">
      <c r="A601" s="231"/>
      <c r="B601" s="12"/>
      <c r="C601" s="230"/>
      <c r="D601" s="230"/>
      <c r="E601" s="230"/>
      <c r="F601" s="12"/>
      <c r="G601" s="12"/>
    </row>
    <row r="602" spans="1:7" x14ac:dyDescent="0.2">
      <c r="A602" s="231"/>
      <c r="B602" s="12"/>
      <c r="C602" s="230"/>
      <c r="D602" s="230"/>
      <c r="E602" s="230"/>
      <c r="F602" s="12"/>
      <c r="G602" s="12"/>
    </row>
    <row r="603" spans="1:7" x14ac:dyDescent="0.2">
      <c r="A603" s="231"/>
      <c r="B603" s="12"/>
      <c r="C603" s="230"/>
      <c r="D603" s="230"/>
      <c r="E603" s="230"/>
      <c r="F603" s="12"/>
      <c r="G603" s="12"/>
    </row>
    <row r="604" spans="1:7" x14ac:dyDescent="0.2">
      <c r="A604" s="231"/>
      <c r="B604" s="12"/>
      <c r="C604" s="230"/>
      <c r="D604" s="230"/>
      <c r="E604" s="230"/>
      <c r="F604" s="12"/>
      <c r="G604" s="12"/>
    </row>
    <row r="605" spans="1:7" x14ac:dyDescent="0.2">
      <c r="A605" s="231"/>
      <c r="B605" s="12"/>
      <c r="C605" s="230"/>
      <c r="D605" s="230"/>
      <c r="E605" s="230"/>
      <c r="F605" s="12"/>
      <c r="G605" s="12"/>
    </row>
    <row r="606" spans="1:7" x14ac:dyDescent="0.2">
      <c r="A606" s="231"/>
      <c r="B606" s="12"/>
      <c r="C606" s="230"/>
      <c r="D606" s="230"/>
      <c r="E606" s="230"/>
      <c r="F606" s="12"/>
      <c r="G606" s="12"/>
    </row>
    <row r="607" spans="1:7" x14ac:dyDescent="0.2">
      <c r="A607" s="231"/>
      <c r="B607" s="12"/>
      <c r="C607" s="230"/>
      <c r="D607" s="230"/>
      <c r="E607" s="230"/>
      <c r="F607" s="12"/>
      <c r="G607" s="12"/>
    </row>
    <row r="608" spans="1:7" x14ac:dyDescent="0.2">
      <c r="A608" s="231"/>
      <c r="B608" s="12"/>
      <c r="C608" s="230"/>
      <c r="D608" s="230"/>
      <c r="E608" s="230"/>
      <c r="F608" s="12"/>
      <c r="G608" s="12"/>
    </row>
    <row r="609" spans="1:7" x14ac:dyDescent="0.2">
      <c r="A609" s="231"/>
      <c r="B609" s="12"/>
      <c r="C609" s="230"/>
      <c r="D609" s="230"/>
      <c r="E609" s="230"/>
      <c r="F609" s="12"/>
      <c r="G609" s="12"/>
    </row>
    <row r="610" spans="1:7" x14ac:dyDescent="0.2">
      <c r="A610" s="231"/>
      <c r="B610" s="12"/>
      <c r="C610" s="230"/>
      <c r="D610" s="230"/>
      <c r="E610" s="230"/>
      <c r="F610" s="12"/>
      <c r="G610" s="12"/>
    </row>
    <row r="611" spans="1:7" x14ac:dyDescent="0.2">
      <c r="A611" s="231"/>
      <c r="B611" s="12"/>
      <c r="C611" s="230"/>
      <c r="D611" s="230"/>
      <c r="E611" s="230"/>
      <c r="F611" s="12"/>
      <c r="G611" s="12"/>
    </row>
    <row r="612" spans="1:7" x14ac:dyDescent="0.2">
      <c r="A612" s="231"/>
      <c r="B612" s="12"/>
      <c r="C612" s="230"/>
      <c r="D612" s="230"/>
      <c r="E612" s="230"/>
      <c r="F612" s="12"/>
      <c r="G612" s="12"/>
    </row>
    <row r="613" spans="1:7" x14ac:dyDescent="0.2">
      <c r="A613" s="231"/>
      <c r="B613" s="12"/>
      <c r="C613" s="230"/>
      <c r="D613" s="230"/>
      <c r="E613" s="230"/>
      <c r="F613" s="12"/>
      <c r="G613" s="12"/>
    </row>
    <row r="614" spans="1:7" x14ac:dyDescent="0.2">
      <c r="A614" s="231"/>
      <c r="B614" s="12"/>
      <c r="C614" s="230"/>
      <c r="D614" s="230"/>
      <c r="E614" s="230"/>
      <c r="F614" s="12"/>
      <c r="G614" s="12"/>
    </row>
    <row r="615" spans="1:7" x14ac:dyDescent="0.2">
      <c r="A615" s="231"/>
      <c r="B615" s="12"/>
      <c r="C615" s="230"/>
      <c r="D615" s="230"/>
      <c r="E615" s="230"/>
      <c r="F615" s="12"/>
      <c r="G615" s="12"/>
    </row>
    <row r="616" spans="1:7" x14ac:dyDescent="0.2">
      <c r="A616" s="231"/>
      <c r="B616" s="12"/>
      <c r="C616" s="230"/>
      <c r="D616" s="230"/>
      <c r="E616" s="230"/>
      <c r="F616" s="12"/>
      <c r="G616" s="12"/>
    </row>
    <row r="617" spans="1:7" x14ac:dyDescent="0.2">
      <c r="A617" s="231"/>
      <c r="B617" s="12"/>
      <c r="C617" s="230"/>
      <c r="D617" s="230"/>
      <c r="E617" s="230"/>
      <c r="F617" s="12"/>
      <c r="G617" s="12"/>
    </row>
    <row r="618" spans="1:7" x14ac:dyDescent="0.2">
      <c r="A618" s="231"/>
      <c r="B618" s="12"/>
      <c r="C618" s="230"/>
      <c r="D618" s="230"/>
      <c r="E618" s="230"/>
      <c r="F618" s="12"/>
      <c r="G618" s="12"/>
    </row>
    <row r="619" spans="1:7" x14ac:dyDescent="0.2">
      <c r="A619" s="231"/>
      <c r="B619" s="12"/>
      <c r="C619" s="230"/>
      <c r="D619" s="230"/>
      <c r="E619" s="230"/>
      <c r="F619" s="12"/>
      <c r="G619" s="12"/>
    </row>
    <row r="620" spans="1:7" x14ac:dyDescent="0.2">
      <c r="A620" s="231"/>
      <c r="B620" s="12"/>
      <c r="C620" s="230"/>
      <c r="D620" s="230"/>
      <c r="E620" s="230"/>
      <c r="F620" s="12"/>
      <c r="G620" s="12"/>
    </row>
    <row r="621" spans="1:7" x14ac:dyDescent="0.2">
      <c r="A621" s="231"/>
      <c r="B621" s="12"/>
      <c r="C621" s="230"/>
      <c r="D621" s="230"/>
      <c r="E621" s="230"/>
      <c r="F621" s="12"/>
      <c r="G621" s="12"/>
    </row>
    <row r="622" spans="1:7" x14ac:dyDescent="0.2">
      <c r="A622" s="231"/>
      <c r="B622" s="12"/>
      <c r="C622" s="230"/>
      <c r="D622" s="230"/>
      <c r="E622" s="230"/>
      <c r="F622" s="12"/>
      <c r="G622" s="12"/>
    </row>
    <row r="623" spans="1:7" x14ac:dyDescent="0.2">
      <c r="A623" s="231"/>
      <c r="B623" s="12"/>
      <c r="C623" s="230"/>
      <c r="D623" s="230"/>
      <c r="E623" s="230"/>
      <c r="F623" s="12"/>
      <c r="G623" s="12"/>
    </row>
    <row r="624" spans="1:7" x14ac:dyDescent="0.2">
      <c r="A624" s="231"/>
      <c r="B624" s="12"/>
      <c r="C624" s="230"/>
      <c r="D624" s="230"/>
      <c r="E624" s="230"/>
      <c r="F624" s="12"/>
      <c r="G624" s="12"/>
    </row>
    <row r="625" spans="1:7" x14ac:dyDescent="0.2">
      <c r="A625" s="231"/>
      <c r="B625" s="12"/>
      <c r="C625" s="230"/>
      <c r="D625" s="230"/>
      <c r="E625" s="230"/>
      <c r="F625" s="12"/>
      <c r="G625" s="12"/>
    </row>
    <row r="626" spans="1:7" x14ac:dyDescent="0.2">
      <c r="A626" s="231"/>
      <c r="B626" s="12"/>
      <c r="C626" s="230"/>
      <c r="D626" s="230"/>
      <c r="E626" s="230"/>
      <c r="F626" s="12"/>
      <c r="G626" s="12"/>
    </row>
    <row r="627" spans="1:7" x14ac:dyDescent="0.2">
      <c r="A627" s="231"/>
      <c r="B627" s="12"/>
      <c r="C627" s="230"/>
      <c r="D627" s="230"/>
      <c r="E627" s="230"/>
      <c r="F627" s="12"/>
      <c r="G627" s="12"/>
    </row>
    <row r="628" spans="1:7" x14ac:dyDescent="0.2">
      <c r="A628" s="231"/>
      <c r="B628" s="12"/>
      <c r="C628" s="230"/>
      <c r="D628" s="230"/>
      <c r="E628" s="230"/>
      <c r="F628" s="12"/>
      <c r="G628" s="12"/>
    </row>
    <row r="629" spans="1:7" x14ac:dyDescent="0.2">
      <c r="A629" s="231"/>
      <c r="B629" s="12"/>
      <c r="C629" s="230"/>
      <c r="D629" s="230"/>
      <c r="E629" s="230"/>
      <c r="F629" s="12"/>
      <c r="G629" s="12"/>
    </row>
    <row r="630" spans="1:7" x14ac:dyDescent="0.2">
      <c r="A630" s="231"/>
      <c r="B630" s="12"/>
      <c r="C630" s="230"/>
      <c r="D630" s="230"/>
      <c r="E630" s="230"/>
      <c r="F630" s="12"/>
      <c r="G630" s="12"/>
    </row>
    <row r="631" spans="1:7" x14ac:dyDescent="0.2">
      <c r="A631" s="231"/>
      <c r="B631" s="12"/>
      <c r="C631" s="230"/>
      <c r="D631" s="230"/>
      <c r="E631" s="230"/>
      <c r="F631" s="12"/>
      <c r="G631" s="12"/>
    </row>
    <row r="632" spans="1:7" x14ac:dyDescent="0.2">
      <c r="A632" s="231"/>
      <c r="B632" s="12"/>
      <c r="C632" s="230"/>
      <c r="D632" s="230"/>
      <c r="E632" s="230"/>
      <c r="F632" s="12"/>
      <c r="G632" s="12"/>
    </row>
    <row r="633" spans="1:7" x14ac:dyDescent="0.2">
      <c r="A633" s="231"/>
      <c r="B633" s="12"/>
      <c r="C633" s="230"/>
      <c r="D633" s="230"/>
      <c r="E633" s="230"/>
      <c r="F633" s="12"/>
      <c r="G633" s="12"/>
    </row>
    <row r="634" spans="1:7" x14ac:dyDescent="0.2">
      <c r="A634" s="231"/>
      <c r="B634" s="12"/>
      <c r="C634" s="230"/>
      <c r="D634" s="230"/>
      <c r="E634" s="230"/>
      <c r="F634" s="12"/>
      <c r="G634" s="12"/>
    </row>
    <row r="635" spans="1:7" x14ac:dyDescent="0.2">
      <c r="A635" s="231"/>
      <c r="B635" s="12"/>
      <c r="C635" s="230"/>
      <c r="D635" s="230"/>
      <c r="E635" s="230"/>
      <c r="F635" s="12"/>
      <c r="G635" s="12"/>
    </row>
    <row r="636" spans="1:7" x14ac:dyDescent="0.2">
      <c r="A636" s="231"/>
      <c r="B636" s="12"/>
      <c r="C636" s="230"/>
      <c r="D636" s="230"/>
      <c r="E636" s="230"/>
      <c r="F636" s="12"/>
      <c r="G636" s="12"/>
    </row>
    <row r="637" spans="1:7" x14ac:dyDescent="0.2">
      <c r="A637" s="231"/>
      <c r="B637" s="12"/>
      <c r="C637" s="230"/>
      <c r="D637" s="230"/>
      <c r="E637" s="230"/>
      <c r="F637" s="12"/>
      <c r="G637" s="12"/>
    </row>
    <row r="638" spans="1:7" x14ac:dyDescent="0.2">
      <c r="A638" s="231"/>
      <c r="B638" s="12"/>
      <c r="C638" s="230"/>
      <c r="D638" s="230"/>
      <c r="E638" s="230"/>
      <c r="F638" s="12"/>
      <c r="G638" s="12"/>
    </row>
    <row r="639" spans="1:7" x14ac:dyDescent="0.2">
      <c r="A639" s="231"/>
      <c r="B639" s="12"/>
      <c r="C639" s="230"/>
      <c r="D639" s="230"/>
      <c r="E639" s="230"/>
      <c r="F639" s="12"/>
      <c r="G639" s="12"/>
    </row>
    <row r="640" spans="1:7" x14ac:dyDescent="0.2">
      <c r="A640" s="231"/>
      <c r="B640" s="12"/>
      <c r="C640" s="230"/>
      <c r="D640" s="230"/>
      <c r="E640" s="230"/>
      <c r="F640" s="12"/>
      <c r="G640" s="12"/>
    </row>
    <row r="641" spans="1:7" x14ac:dyDescent="0.2">
      <c r="A641" s="231"/>
      <c r="B641" s="12"/>
      <c r="C641" s="230"/>
      <c r="D641" s="230"/>
      <c r="E641" s="230"/>
      <c r="F641" s="12"/>
      <c r="G641" s="12"/>
    </row>
    <row r="642" spans="1:7" x14ac:dyDescent="0.2">
      <c r="A642" s="231"/>
      <c r="B642" s="12"/>
      <c r="C642" s="230"/>
      <c r="D642" s="230"/>
      <c r="E642" s="230"/>
      <c r="F642" s="12"/>
      <c r="G642" s="12"/>
    </row>
    <row r="643" spans="1:7" x14ac:dyDescent="0.2">
      <c r="A643" s="231"/>
      <c r="B643" s="12"/>
      <c r="C643" s="230"/>
      <c r="D643" s="230"/>
      <c r="E643" s="230"/>
      <c r="F643" s="12"/>
      <c r="G643" s="12"/>
    </row>
    <row r="644" spans="1:7" x14ac:dyDescent="0.2">
      <c r="A644" s="231"/>
      <c r="B644" s="12"/>
      <c r="C644" s="230"/>
      <c r="D644" s="230"/>
      <c r="E644" s="230"/>
      <c r="F644" s="12"/>
      <c r="G644" s="12"/>
    </row>
    <row r="645" spans="1:7" x14ac:dyDescent="0.2">
      <c r="A645" s="231"/>
      <c r="B645" s="12"/>
      <c r="C645" s="230"/>
      <c r="D645" s="230"/>
      <c r="E645" s="230"/>
      <c r="F645" s="12"/>
      <c r="G645" s="12"/>
    </row>
    <row r="646" spans="1:7" x14ac:dyDescent="0.2">
      <c r="A646" s="231"/>
      <c r="B646" s="12"/>
      <c r="C646" s="230"/>
      <c r="D646" s="230"/>
      <c r="E646" s="230"/>
      <c r="F646" s="12"/>
      <c r="G646" s="12"/>
    </row>
    <row r="647" spans="1:7" x14ac:dyDescent="0.2">
      <c r="A647" s="231"/>
      <c r="B647" s="12"/>
      <c r="C647" s="230"/>
      <c r="D647" s="230"/>
      <c r="E647" s="230"/>
      <c r="F647" s="12"/>
      <c r="G647" s="12"/>
    </row>
    <row r="648" spans="1:7" x14ac:dyDescent="0.2">
      <c r="A648" s="231"/>
      <c r="B648" s="12"/>
      <c r="C648" s="230"/>
      <c r="D648" s="230"/>
      <c r="E648" s="230"/>
      <c r="F648" s="12"/>
      <c r="G648" s="12"/>
    </row>
    <row r="649" spans="1:7" x14ac:dyDescent="0.2">
      <c r="A649" s="231"/>
      <c r="B649" s="12"/>
      <c r="C649" s="230"/>
      <c r="D649" s="230"/>
      <c r="E649" s="230"/>
      <c r="F649" s="12"/>
      <c r="G649" s="12"/>
    </row>
    <row r="650" spans="1:7" x14ac:dyDescent="0.2">
      <c r="A650" s="231"/>
      <c r="B650" s="12"/>
      <c r="C650" s="230"/>
      <c r="D650" s="230"/>
      <c r="E650" s="230"/>
      <c r="F650" s="12"/>
      <c r="G650" s="12"/>
    </row>
    <row r="651" spans="1:7" x14ac:dyDescent="0.2">
      <c r="A651" s="231"/>
      <c r="B651" s="12"/>
      <c r="C651" s="230"/>
      <c r="D651" s="230"/>
      <c r="E651" s="230"/>
      <c r="F651" s="12"/>
      <c r="G651" s="12"/>
    </row>
    <row r="652" spans="1:7" x14ac:dyDescent="0.2">
      <c r="A652" s="231"/>
      <c r="B652" s="12"/>
      <c r="C652" s="230"/>
      <c r="D652" s="230"/>
      <c r="E652" s="230"/>
      <c r="F652" s="12"/>
      <c r="G652" s="12"/>
    </row>
    <row r="653" spans="1:7" x14ac:dyDescent="0.2">
      <c r="A653" s="231"/>
      <c r="B653" s="12"/>
      <c r="C653" s="230"/>
      <c r="D653" s="230"/>
      <c r="E653" s="230"/>
      <c r="F653" s="12"/>
      <c r="G653" s="12"/>
    </row>
    <row r="654" spans="1:7" x14ac:dyDescent="0.2">
      <c r="A654" s="231"/>
      <c r="B654" s="12"/>
      <c r="C654" s="230"/>
      <c r="D654" s="230"/>
      <c r="E654" s="230"/>
      <c r="F654" s="12"/>
      <c r="G654" s="12"/>
    </row>
    <row r="655" spans="1:7" x14ac:dyDescent="0.2">
      <c r="A655" s="231"/>
      <c r="B655" s="12"/>
      <c r="C655" s="230"/>
      <c r="D655" s="230"/>
      <c r="E655" s="230"/>
      <c r="F655" s="12"/>
      <c r="G655" s="12"/>
    </row>
    <row r="656" spans="1:7" x14ac:dyDescent="0.2">
      <c r="A656" s="231"/>
      <c r="B656" s="12"/>
      <c r="C656" s="230"/>
      <c r="D656" s="230"/>
      <c r="E656" s="230"/>
      <c r="F656" s="12"/>
      <c r="G656" s="12"/>
    </row>
    <row r="657" spans="1:7" x14ac:dyDescent="0.2">
      <c r="A657" s="231"/>
      <c r="B657" s="12"/>
      <c r="C657" s="230"/>
      <c r="D657" s="230"/>
      <c r="E657" s="230"/>
      <c r="F657" s="12"/>
      <c r="G657" s="12"/>
    </row>
    <row r="658" spans="1:7" x14ac:dyDescent="0.2">
      <c r="A658" s="231"/>
      <c r="B658" s="12"/>
      <c r="C658" s="230"/>
      <c r="D658" s="230"/>
      <c r="E658" s="230"/>
      <c r="F658" s="12"/>
      <c r="G658" s="12"/>
    </row>
    <row r="659" spans="1:7" x14ac:dyDescent="0.2">
      <c r="A659" s="231"/>
      <c r="B659" s="12"/>
      <c r="C659" s="230"/>
      <c r="D659" s="230"/>
      <c r="E659" s="230"/>
      <c r="F659" s="12"/>
      <c r="G659" s="12"/>
    </row>
    <row r="660" spans="1:7" x14ac:dyDescent="0.2">
      <c r="A660" s="231"/>
      <c r="B660" s="12"/>
      <c r="C660" s="230"/>
      <c r="D660" s="230"/>
      <c r="E660" s="230"/>
      <c r="F660" s="12"/>
      <c r="G660" s="12"/>
    </row>
    <row r="661" spans="1:7" x14ac:dyDescent="0.2">
      <c r="A661" s="231"/>
      <c r="B661" s="12"/>
      <c r="C661" s="230"/>
      <c r="D661" s="230"/>
      <c r="E661" s="230"/>
      <c r="F661" s="12"/>
      <c r="G661" s="12"/>
    </row>
    <row r="662" spans="1:7" x14ac:dyDescent="0.2">
      <c r="A662" s="231"/>
      <c r="B662" s="12"/>
      <c r="C662" s="230"/>
      <c r="D662" s="230"/>
      <c r="E662" s="230"/>
      <c r="F662" s="12"/>
      <c r="G662" s="12"/>
    </row>
    <row r="663" spans="1:7" x14ac:dyDescent="0.2">
      <c r="A663" s="231"/>
      <c r="B663" s="12"/>
      <c r="C663" s="230"/>
      <c r="D663" s="230"/>
      <c r="E663" s="230"/>
      <c r="F663" s="12"/>
      <c r="G663" s="12"/>
    </row>
    <row r="664" spans="1:7" x14ac:dyDescent="0.2">
      <c r="A664" s="231"/>
      <c r="B664" s="12"/>
      <c r="C664" s="230"/>
      <c r="D664" s="230"/>
      <c r="E664" s="230"/>
      <c r="F664" s="12"/>
      <c r="G664" s="12"/>
    </row>
    <row r="665" spans="1:7" x14ac:dyDescent="0.2">
      <c r="A665" s="231"/>
      <c r="B665" s="12"/>
      <c r="C665" s="230"/>
      <c r="D665" s="230"/>
      <c r="E665" s="230"/>
      <c r="F665" s="12"/>
      <c r="G665" s="12"/>
    </row>
    <row r="666" spans="1:7" x14ac:dyDescent="0.2">
      <c r="A666" s="231"/>
      <c r="B666" s="12"/>
      <c r="C666" s="230"/>
      <c r="D666" s="230"/>
      <c r="E666" s="230"/>
      <c r="F666" s="12"/>
      <c r="G666" s="12"/>
    </row>
    <row r="667" spans="1:7" x14ac:dyDescent="0.2">
      <c r="A667" s="231"/>
      <c r="B667" s="12"/>
      <c r="C667" s="230"/>
      <c r="D667" s="230"/>
      <c r="E667" s="230"/>
      <c r="F667" s="12"/>
      <c r="G667" s="12"/>
    </row>
    <row r="668" spans="1:7" x14ac:dyDescent="0.2">
      <c r="A668" s="231"/>
      <c r="B668" s="12"/>
      <c r="C668" s="230"/>
      <c r="D668" s="230"/>
      <c r="E668" s="230"/>
      <c r="F668" s="12"/>
      <c r="G668" s="12"/>
    </row>
    <row r="669" spans="1:7" x14ac:dyDescent="0.2">
      <c r="A669" s="231"/>
      <c r="B669" s="12"/>
      <c r="C669" s="230"/>
      <c r="D669" s="230"/>
      <c r="E669" s="230"/>
      <c r="F669" s="12"/>
      <c r="G669" s="12"/>
    </row>
    <row r="670" spans="1:7" x14ac:dyDescent="0.2">
      <c r="A670" s="231"/>
      <c r="B670" s="12"/>
      <c r="C670" s="230"/>
      <c r="D670" s="230"/>
      <c r="E670" s="230"/>
      <c r="F670" s="12"/>
      <c r="G670" s="12"/>
    </row>
    <row r="671" spans="1:7" x14ac:dyDescent="0.2">
      <c r="A671" s="231"/>
      <c r="B671" s="12"/>
      <c r="C671" s="230"/>
      <c r="D671" s="230"/>
      <c r="E671" s="230"/>
      <c r="F671" s="12"/>
      <c r="G671" s="12"/>
    </row>
    <row r="672" spans="1:7" x14ac:dyDescent="0.2">
      <c r="A672" s="231"/>
      <c r="B672" s="12"/>
      <c r="C672" s="230"/>
      <c r="D672" s="230"/>
      <c r="E672" s="230"/>
      <c r="F672" s="12"/>
      <c r="G672" s="12"/>
    </row>
    <row r="673" spans="1:7" x14ac:dyDescent="0.2">
      <c r="A673" s="231"/>
      <c r="B673" s="12"/>
      <c r="C673" s="230"/>
      <c r="D673" s="230"/>
      <c r="E673" s="230"/>
      <c r="F673" s="12"/>
      <c r="G673" s="12"/>
    </row>
    <row r="674" spans="1:7" x14ac:dyDescent="0.2">
      <c r="A674" s="231"/>
      <c r="B674" s="12"/>
      <c r="C674" s="230"/>
      <c r="D674" s="230"/>
      <c r="E674" s="230"/>
      <c r="F674" s="12"/>
      <c r="G674" s="12"/>
    </row>
    <row r="675" spans="1:7" x14ac:dyDescent="0.2">
      <c r="A675" s="231"/>
      <c r="B675" s="12"/>
      <c r="C675" s="230"/>
      <c r="D675" s="230"/>
      <c r="E675" s="230"/>
      <c r="F675" s="12"/>
      <c r="G675" s="12"/>
    </row>
    <row r="676" spans="1:7" x14ac:dyDescent="0.2">
      <c r="A676" s="231"/>
      <c r="B676" s="12"/>
      <c r="C676" s="230"/>
      <c r="D676" s="230"/>
      <c r="E676" s="230"/>
      <c r="F676" s="12"/>
      <c r="G676" s="12"/>
    </row>
    <row r="677" spans="1:7" x14ac:dyDescent="0.2">
      <c r="A677" s="231"/>
      <c r="B677" s="12"/>
      <c r="C677" s="230"/>
      <c r="D677" s="230"/>
      <c r="E677" s="230"/>
      <c r="F677" s="12"/>
      <c r="G677" s="12"/>
    </row>
    <row r="678" spans="1:7" x14ac:dyDescent="0.2">
      <c r="A678" s="231"/>
      <c r="B678" s="12"/>
      <c r="C678" s="230"/>
      <c r="D678" s="230"/>
      <c r="E678" s="230"/>
      <c r="F678" s="12"/>
      <c r="G678" s="12"/>
    </row>
    <row r="679" spans="1:7" x14ac:dyDescent="0.2">
      <c r="A679" s="231"/>
      <c r="B679" s="12"/>
      <c r="C679" s="230"/>
      <c r="D679" s="230"/>
      <c r="E679" s="230"/>
      <c r="F679" s="12"/>
      <c r="G679" s="12"/>
    </row>
    <row r="680" spans="1:7" x14ac:dyDescent="0.2">
      <c r="A680" s="231"/>
      <c r="B680" s="12"/>
      <c r="C680" s="230"/>
      <c r="D680" s="230"/>
      <c r="E680" s="230"/>
      <c r="F680" s="12"/>
      <c r="G680" s="12"/>
    </row>
    <row r="681" spans="1:7" x14ac:dyDescent="0.2">
      <c r="A681" s="231"/>
      <c r="B681" s="12"/>
      <c r="C681" s="230"/>
      <c r="D681" s="230"/>
      <c r="E681" s="230"/>
      <c r="F681" s="12"/>
      <c r="G681" s="12"/>
    </row>
    <row r="682" spans="1:7" x14ac:dyDescent="0.2">
      <c r="A682" s="231"/>
      <c r="B682" s="12"/>
      <c r="C682" s="230"/>
      <c r="D682" s="230"/>
      <c r="E682" s="230"/>
      <c r="F682" s="12"/>
      <c r="G682" s="12"/>
    </row>
    <row r="683" spans="1:7" x14ac:dyDescent="0.2">
      <c r="A683" s="231"/>
      <c r="B683" s="12"/>
      <c r="C683" s="230"/>
      <c r="D683" s="230"/>
      <c r="E683" s="230"/>
      <c r="F683" s="12"/>
      <c r="G683" s="12"/>
    </row>
    <row r="684" spans="1:7" x14ac:dyDescent="0.2">
      <c r="A684" s="231"/>
      <c r="B684" s="12"/>
      <c r="C684" s="230"/>
      <c r="D684" s="230"/>
      <c r="E684" s="230"/>
      <c r="F684" s="12"/>
      <c r="G684" s="12"/>
    </row>
    <row r="685" spans="1:7" x14ac:dyDescent="0.2">
      <c r="A685" s="231"/>
      <c r="B685" s="12"/>
      <c r="C685" s="230"/>
      <c r="D685" s="230"/>
      <c r="E685" s="230"/>
      <c r="F685" s="12"/>
      <c r="G685" s="12"/>
    </row>
    <row r="686" spans="1:7" x14ac:dyDescent="0.2">
      <c r="A686" s="231"/>
      <c r="B686" s="12"/>
      <c r="C686" s="230"/>
      <c r="D686" s="230"/>
      <c r="E686" s="230"/>
      <c r="F686" s="12"/>
      <c r="G686" s="12"/>
    </row>
    <row r="687" spans="1:7" x14ac:dyDescent="0.2">
      <c r="A687" s="231"/>
      <c r="B687" s="12"/>
      <c r="C687" s="230"/>
      <c r="D687" s="230"/>
      <c r="E687" s="230"/>
      <c r="F687" s="12"/>
      <c r="G687" s="12"/>
    </row>
    <row r="688" spans="1:7" x14ac:dyDescent="0.2">
      <c r="A688" s="231"/>
      <c r="B688" s="12"/>
      <c r="C688" s="230"/>
      <c r="D688" s="230"/>
      <c r="E688" s="230"/>
      <c r="F688" s="12"/>
      <c r="G688" s="12"/>
    </row>
    <row r="689" spans="1:7" x14ac:dyDescent="0.2">
      <c r="A689" s="231"/>
      <c r="B689" s="12"/>
      <c r="C689" s="230"/>
      <c r="D689" s="230"/>
      <c r="E689" s="230"/>
      <c r="F689" s="12"/>
      <c r="G689" s="12"/>
    </row>
    <row r="690" spans="1:7" x14ac:dyDescent="0.2">
      <c r="A690" s="231"/>
      <c r="B690" s="12"/>
      <c r="C690" s="230"/>
      <c r="D690" s="230"/>
      <c r="E690" s="230"/>
      <c r="F690" s="12"/>
      <c r="G690" s="12"/>
    </row>
    <row r="691" spans="1:7" x14ac:dyDescent="0.2">
      <c r="A691" s="231"/>
      <c r="B691" s="12"/>
      <c r="C691" s="230"/>
      <c r="D691" s="230"/>
      <c r="E691" s="230"/>
      <c r="F691" s="12"/>
      <c r="G691" s="12"/>
    </row>
    <row r="692" spans="1:7" x14ac:dyDescent="0.2">
      <c r="A692" s="231"/>
      <c r="B692" s="12"/>
      <c r="C692" s="230"/>
      <c r="D692" s="230"/>
      <c r="E692" s="230"/>
      <c r="F692" s="12"/>
      <c r="G692" s="12"/>
    </row>
    <row r="693" spans="1:7" x14ac:dyDescent="0.2">
      <c r="A693" s="231"/>
      <c r="B693" s="12"/>
      <c r="C693" s="230"/>
      <c r="D693" s="230"/>
      <c r="E693" s="230"/>
      <c r="F693" s="12"/>
      <c r="G693" s="12"/>
    </row>
    <row r="694" spans="1:7" x14ac:dyDescent="0.2">
      <c r="A694" s="231"/>
      <c r="B694" s="12"/>
      <c r="C694" s="230"/>
      <c r="D694" s="230"/>
      <c r="E694" s="230"/>
      <c r="F694" s="12"/>
      <c r="G694" s="12"/>
    </row>
    <row r="695" spans="1:7" x14ac:dyDescent="0.2">
      <c r="A695" s="231"/>
      <c r="B695" s="12"/>
      <c r="C695" s="230"/>
      <c r="D695" s="230"/>
      <c r="E695" s="230"/>
      <c r="F695" s="12"/>
      <c r="G695" s="12"/>
    </row>
    <row r="696" spans="1:7" x14ac:dyDescent="0.2">
      <c r="A696" s="231"/>
      <c r="B696" s="12"/>
      <c r="C696" s="230"/>
      <c r="D696" s="230"/>
      <c r="E696" s="230"/>
      <c r="F696" s="12"/>
      <c r="G696" s="12"/>
    </row>
    <row r="697" spans="1:7" x14ac:dyDescent="0.2">
      <c r="A697" s="231"/>
      <c r="B697" s="12"/>
      <c r="C697" s="230"/>
      <c r="D697" s="230"/>
      <c r="E697" s="230"/>
      <c r="F697" s="12"/>
      <c r="G697" s="12"/>
    </row>
    <row r="698" spans="1:7" x14ac:dyDescent="0.2">
      <c r="A698" s="231"/>
      <c r="B698" s="12"/>
      <c r="C698" s="230"/>
      <c r="D698" s="230"/>
      <c r="E698" s="230"/>
      <c r="F698" s="12"/>
      <c r="G698" s="12"/>
    </row>
    <row r="699" spans="1:7" x14ac:dyDescent="0.2">
      <c r="A699" s="231"/>
      <c r="B699" s="12"/>
      <c r="C699" s="230"/>
      <c r="D699" s="230"/>
      <c r="E699" s="230"/>
      <c r="F699" s="12"/>
      <c r="G699" s="12"/>
    </row>
    <row r="700" spans="1:7" x14ac:dyDescent="0.2">
      <c r="A700" s="231"/>
      <c r="B700" s="12"/>
      <c r="C700" s="230"/>
      <c r="D700" s="230"/>
      <c r="E700" s="230"/>
      <c r="F700" s="12"/>
      <c r="G700" s="12"/>
    </row>
    <row r="701" spans="1:7" x14ac:dyDescent="0.2">
      <c r="A701" s="231"/>
      <c r="B701" s="12"/>
      <c r="C701" s="230"/>
      <c r="D701" s="230"/>
      <c r="E701" s="230"/>
      <c r="F701" s="12"/>
      <c r="G701" s="12"/>
    </row>
    <row r="702" spans="1:7" x14ac:dyDescent="0.2">
      <c r="A702" s="231"/>
      <c r="B702" s="12"/>
      <c r="C702" s="230"/>
      <c r="D702" s="230"/>
      <c r="E702" s="230"/>
      <c r="F702" s="12"/>
      <c r="G702" s="12"/>
    </row>
    <row r="703" spans="1:7" x14ac:dyDescent="0.2">
      <c r="A703" s="231"/>
      <c r="B703" s="12"/>
      <c r="C703" s="230"/>
      <c r="D703" s="230"/>
      <c r="E703" s="230"/>
      <c r="F703" s="12"/>
      <c r="G703" s="12"/>
    </row>
    <row r="704" spans="1:7" x14ac:dyDescent="0.2">
      <c r="A704" s="231"/>
      <c r="B704" s="12"/>
      <c r="C704" s="230"/>
      <c r="D704" s="230"/>
      <c r="E704" s="230"/>
      <c r="F704" s="12"/>
      <c r="G704" s="12"/>
    </row>
    <row r="705" spans="1:7" x14ac:dyDescent="0.2">
      <c r="A705" s="231"/>
      <c r="B705" s="12"/>
      <c r="C705" s="230"/>
      <c r="D705" s="230"/>
      <c r="E705" s="230"/>
      <c r="F705" s="12"/>
      <c r="G705" s="12"/>
    </row>
    <row r="706" spans="1:7" x14ac:dyDescent="0.2">
      <c r="A706" s="231"/>
      <c r="B706" s="12"/>
      <c r="C706" s="230"/>
      <c r="D706" s="230"/>
      <c r="E706" s="230"/>
      <c r="F706" s="12"/>
      <c r="G706" s="12"/>
    </row>
    <row r="707" spans="1:7" x14ac:dyDescent="0.2">
      <c r="A707" s="231"/>
      <c r="B707" s="12"/>
      <c r="C707" s="230"/>
      <c r="D707" s="230"/>
      <c r="E707" s="230"/>
      <c r="F707" s="12"/>
      <c r="G707" s="12"/>
    </row>
    <row r="708" spans="1:7" x14ac:dyDescent="0.2">
      <c r="A708" s="231"/>
      <c r="B708" s="12"/>
      <c r="C708" s="230"/>
      <c r="D708" s="230"/>
      <c r="E708" s="230"/>
      <c r="F708" s="12"/>
      <c r="G708" s="12"/>
    </row>
    <row r="709" spans="1:7" x14ac:dyDescent="0.2">
      <c r="A709" s="231"/>
      <c r="B709" s="12"/>
      <c r="C709" s="230"/>
      <c r="D709" s="230"/>
      <c r="E709" s="230"/>
      <c r="F709" s="12"/>
      <c r="G709" s="12"/>
    </row>
    <row r="710" spans="1:7" x14ac:dyDescent="0.2">
      <c r="A710" s="231"/>
      <c r="B710" s="12"/>
      <c r="C710" s="230"/>
      <c r="D710" s="230"/>
      <c r="E710" s="230"/>
      <c r="F710" s="12"/>
      <c r="G710" s="12"/>
    </row>
    <row r="711" spans="1:7" x14ac:dyDescent="0.2">
      <c r="A711" s="231"/>
      <c r="B711" s="12"/>
      <c r="C711" s="230"/>
      <c r="D711" s="230"/>
      <c r="E711" s="230"/>
      <c r="F711" s="12"/>
      <c r="G711" s="12"/>
    </row>
    <row r="712" spans="1:7" x14ac:dyDescent="0.2">
      <c r="A712" s="231"/>
      <c r="B712" s="12"/>
      <c r="C712" s="230"/>
      <c r="D712" s="230"/>
      <c r="E712" s="230"/>
      <c r="F712" s="12"/>
      <c r="G712" s="12"/>
    </row>
    <row r="713" spans="1:7" x14ac:dyDescent="0.2">
      <c r="A713" s="231"/>
      <c r="B713" s="12"/>
      <c r="C713" s="230"/>
      <c r="D713" s="230"/>
      <c r="E713" s="230"/>
      <c r="F713" s="12"/>
      <c r="G713" s="12"/>
    </row>
    <row r="714" spans="1:7" x14ac:dyDescent="0.2">
      <c r="A714" s="231"/>
      <c r="B714" s="12"/>
      <c r="C714" s="230"/>
      <c r="D714" s="230"/>
      <c r="E714" s="230"/>
      <c r="F714" s="12"/>
      <c r="G714" s="12"/>
    </row>
    <row r="715" spans="1:7" x14ac:dyDescent="0.2">
      <c r="A715" s="231"/>
      <c r="B715" s="12"/>
      <c r="C715" s="230"/>
      <c r="D715" s="230"/>
      <c r="E715" s="230"/>
      <c r="F715" s="12"/>
      <c r="G715" s="12"/>
    </row>
    <row r="716" spans="1:7" x14ac:dyDescent="0.2">
      <c r="A716" s="231"/>
      <c r="B716" s="12"/>
      <c r="C716" s="230"/>
      <c r="D716" s="230"/>
      <c r="E716" s="230"/>
      <c r="F716" s="12"/>
      <c r="G716" s="12"/>
    </row>
    <row r="717" spans="1:7" x14ac:dyDescent="0.2">
      <c r="A717" s="231"/>
      <c r="B717" s="12"/>
      <c r="C717" s="230"/>
      <c r="D717" s="230"/>
      <c r="E717" s="230"/>
      <c r="F717" s="12"/>
      <c r="G717" s="12"/>
    </row>
    <row r="718" spans="1:7" x14ac:dyDescent="0.2">
      <c r="A718" s="231"/>
      <c r="B718" s="12"/>
      <c r="C718" s="230"/>
      <c r="D718" s="230"/>
      <c r="E718" s="230"/>
      <c r="F718" s="12"/>
      <c r="G718" s="12"/>
    </row>
    <row r="719" spans="1:7" x14ac:dyDescent="0.2">
      <c r="A719" s="231"/>
      <c r="B719" s="12"/>
      <c r="C719" s="230"/>
      <c r="D719" s="230"/>
      <c r="E719" s="230"/>
      <c r="F719" s="12"/>
      <c r="G719" s="12"/>
    </row>
    <row r="720" spans="1:7" x14ac:dyDescent="0.2">
      <c r="A720" s="231"/>
      <c r="B720" s="12"/>
      <c r="C720" s="230"/>
      <c r="D720" s="230"/>
      <c r="E720" s="230"/>
      <c r="F720" s="12"/>
      <c r="G720" s="12"/>
    </row>
    <row r="721" spans="1:7" x14ac:dyDescent="0.2">
      <c r="A721" s="231"/>
      <c r="B721" s="12"/>
      <c r="C721" s="230"/>
      <c r="D721" s="230"/>
      <c r="E721" s="230"/>
      <c r="F721" s="12"/>
      <c r="G721" s="12"/>
    </row>
    <row r="722" spans="1:7" x14ac:dyDescent="0.2">
      <c r="A722" s="231"/>
      <c r="B722" s="12"/>
      <c r="C722" s="230"/>
      <c r="D722" s="230"/>
      <c r="E722" s="230"/>
      <c r="F722" s="12"/>
      <c r="G722" s="12"/>
    </row>
    <row r="723" spans="1:7" x14ac:dyDescent="0.2">
      <c r="A723" s="231"/>
      <c r="B723" s="12"/>
      <c r="C723" s="230"/>
      <c r="D723" s="230"/>
      <c r="E723" s="230"/>
      <c r="F723" s="12"/>
      <c r="G723" s="12"/>
    </row>
    <row r="724" spans="1:7" x14ac:dyDescent="0.2">
      <c r="A724" s="231"/>
      <c r="B724" s="12"/>
      <c r="C724" s="230"/>
      <c r="D724" s="230"/>
      <c r="E724" s="230"/>
      <c r="F724" s="12"/>
      <c r="G724" s="12"/>
    </row>
    <row r="725" spans="1:7" x14ac:dyDescent="0.2">
      <c r="A725" s="231"/>
      <c r="B725" s="12"/>
      <c r="C725" s="230"/>
      <c r="D725" s="230"/>
      <c r="E725" s="230"/>
      <c r="F725" s="12"/>
      <c r="G725" s="12"/>
    </row>
    <row r="726" spans="1:7" x14ac:dyDescent="0.2">
      <c r="A726" s="231"/>
      <c r="B726" s="12"/>
      <c r="C726" s="230"/>
      <c r="D726" s="230"/>
      <c r="E726" s="230"/>
      <c r="F726" s="12"/>
      <c r="G726" s="12"/>
    </row>
    <row r="727" spans="1:7" x14ac:dyDescent="0.2">
      <c r="A727" s="231"/>
      <c r="B727" s="12"/>
      <c r="C727" s="230"/>
      <c r="D727" s="230"/>
      <c r="E727" s="230"/>
      <c r="F727" s="12"/>
      <c r="G727" s="12"/>
    </row>
    <row r="728" spans="1:7" x14ac:dyDescent="0.2">
      <c r="A728" s="231"/>
      <c r="B728" s="12"/>
      <c r="C728" s="230"/>
      <c r="D728" s="230"/>
      <c r="E728" s="230"/>
      <c r="F728" s="12"/>
      <c r="G728" s="12"/>
    </row>
    <row r="729" spans="1:7" x14ac:dyDescent="0.2">
      <c r="A729" s="231"/>
      <c r="B729" s="12"/>
      <c r="C729" s="230"/>
      <c r="D729" s="230"/>
      <c r="E729" s="230"/>
      <c r="F729" s="12"/>
      <c r="G729" s="12"/>
    </row>
    <row r="730" spans="1:7" x14ac:dyDescent="0.2">
      <c r="A730" s="231"/>
      <c r="B730" s="12"/>
      <c r="C730" s="230"/>
      <c r="D730" s="230"/>
      <c r="E730" s="230"/>
      <c r="F730" s="12"/>
      <c r="G730" s="12"/>
    </row>
    <row r="731" spans="1:7" x14ac:dyDescent="0.2">
      <c r="A731" s="231"/>
      <c r="B731" s="12"/>
      <c r="C731" s="230"/>
      <c r="D731" s="230"/>
      <c r="E731" s="230"/>
      <c r="F731" s="12"/>
      <c r="G731" s="12"/>
    </row>
    <row r="732" spans="1:7" x14ac:dyDescent="0.2">
      <c r="A732" s="231"/>
      <c r="B732" s="12"/>
      <c r="C732" s="230"/>
      <c r="D732" s="230"/>
      <c r="E732" s="230"/>
      <c r="F732" s="12"/>
      <c r="G732" s="12"/>
    </row>
    <row r="733" spans="1:7" x14ac:dyDescent="0.2">
      <c r="A733" s="231"/>
      <c r="B733" s="12"/>
      <c r="C733" s="230"/>
      <c r="D733" s="230"/>
      <c r="E733" s="230"/>
      <c r="F733" s="12"/>
      <c r="G733" s="12"/>
    </row>
    <row r="734" spans="1:7" x14ac:dyDescent="0.2">
      <c r="A734" s="231"/>
      <c r="B734" s="12"/>
      <c r="C734" s="230"/>
      <c r="D734" s="230"/>
      <c r="E734" s="230"/>
      <c r="F734" s="12"/>
      <c r="G734" s="12"/>
    </row>
    <row r="735" spans="1:7" x14ac:dyDescent="0.2">
      <c r="A735" s="231"/>
      <c r="B735" s="12"/>
      <c r="C735" s="230"/>
      <c r="D735" s="230"/>
      <c r="E735" s="230"/>
      <c r="F735" s="12"/>
      <c r="G735" s="12"/>
    </row>
    <row r="736" spans="1:7" x14ac:dyDescent="0.2">
      <c r="A736" s="231"/>
      <c r="B736" s="12"/>
      <c r="C736" s="230"/>
      <c r="D736" s="230"/>
      <c r="E736" s="230"/>
      <c r="F736" s="12"/>
      <c r="G736" s="12"/>
    </row>
    <row r="737" spans="1:7" x14ac:dyDescent="0.2">
      <c r="A737" s="231"/>
      <c r="B737" s="12"/>
      <c r="C737" s="230"/>
      <c r="D737" s="230"/>
      <c r="E737" s="230"/>
      <c r="F737" s="12"/>
      <c r="G737" s="12"/>
    </row>
    <row r="738" spans="1:7" x14ac:dyDescent="0.2">
      <c r="A738" s="231"/>
      <c r="B738" s="12"/>
      <c r="C738" s="230"/>
      <c r="D738" s="230"/>
      <c r="E738" s="230"/>
      <c r="F738" s="12"/>
      <c r="G738" s="12"/>
    </row>
    <row r="739" spans="1:7" x14ac:dyDescent="0.2">
      <c r="A739" s="231"/>
      <c r="B739" s="12"/>
      <c r="C739" s="230"/>
      <c r="D739" s="230"/>
      <c r="E739" s="230"/>
      <c r="F739" s="12"/>
      <c r="G739" s="12"/>
    </row>
    <row r="740" spans="1:7" x14ac:dyDescent="0.2">
      <c r="A740" s="231"/>
      <c r="B740" s="12"/>
      <c r="C740" s="230"/>
      <c r="D740" s="230"/>
      <c r="E740" s="230"/>
      <c r="F740" s="12"/>
      <c r="G740" s="12"/>
    </row>
    <row r="741" spans="1:7" x14ac:dyDescent="0.2">
      <c r="A741" s="231"/>
      <c r="B741" s="12"/>
      <c r="C741" s="230"/>
      <c r="D741" s="230"/>
      <c r="E741" s="230"/>
      <c r="F741" s="12"/>
      <c r="G741" s="12"/>
    </row>
    <row r="742" spans="1:7" x14ac:dyDescent="0.2">
      <c r="A742" s="231"/>
      <c r="B742" s="12"/>
      <c r="C742" s="230"/>
      <c r="D742" s="230"/>
      <c r="E742" s="230"/>
      <c r="F742" s="12"/>
      <c r="G742" s="12"/>
    </row>
    <row r="743" spans="1:7" x14ac:dyDescent="0.2">
      <c r="A743" s="231"/>
      <c r="B743" s="12"/>
      <c r="C743" s="230"/>
      <c r="D743" s="230"/>
      <c r="E743" s="230"/>
      <c r="F743" s="12"/>
      <c r="G743" s="12"/>
    </row>
    <row r="744" spans="1:7" x14ac:dyDescent="0.2">
      <c r="A744" s="231"/>
      <c r="B744" s="12"/>
      <c r="C744" s="230"/>
      <c r="D744" s="230"/>
      <c r="E744" s="230"/>
      <c r="F744" s="12"/>
      <c r="G744" s="12"/>
    </row>
    <row r="745" spans="1:7" x14ac:dyDescent="0.2">
      <c r="A745" s="231"/>
      <c r="B745" s="12"/>
      <c r="C745" s="230"/>
      <c r="D745" s="230"/>
      <c r="E745" s="230"/>
      <c r="F745" s="12"/>
      <c r="G745" s="12"/>
    </row>
    <row r="746" spans="1:7" x14ac:dyDescent="0.2">
      <c r="A746" s="231"/>
      <c r="B746" s="12"/>
      <c r="C746" s="230"/>
      <c r="D746" s="230"/>
      <c r="E746" s="230"/>
      <c r="F746" s="12"/>
      <c r="G746" s="12"/>
    </row>
    <row r="747" spans="1:7" x14ac:dyDescent="0.2">
      <c r="A747" s="231"/>
      <c r="B747" s="12"/>
      <c r="C747" s="230"/>
      <c r="D747" s="230"/>
      <c r="E747" s="230"/>
      <c r="F747" s="12"/>
      <c r="G747" s="12"/>
    </row>
    <row r="748" spans="1:7" x14ac:dyDescent="0.2">
      <c r="A748" s="231"/>
      <c r="B748" s="12"/>
      <c r="C748" s="230"/>
      <c r="D748" s="230"/>
      <c r="E748" s="230"/>
      <c r="F748" s="12"/>
      <c r="G748" s="12"/>
    </row>
    <row r="749" spans="1:7" x14ac:dyDescent="0.2">
      <c r="A749" s="231"/>
      <c r="B749" s="12"/>
      <c r="C749" s="230"/>
      <c r="D749" s="230"/>
      <c r="E749" s="230"/>
      <c r="F749" s="12"/>
      <c r="G749" s="12"/>
    </row>
    <row r="750" spans="1:7" x14ac:dyDescent="0.2">
      <c r="A750" s="231"/>
      <c r="B750" s="12"/>
      <c r="C750" s="230"/>
      <c r="D750" s="230"/>
      <c r="E750" s="230"/>
      <c r="F750" s="12"/>
      <c r="G750" s="12"/>
    </row>
    <row r="751" spans="1:7" x14ac:dyDescent="0.2">
      <c r="A751" s="231"/>
      <c r="B751" s="12"/>
      <c r="C751" s="230"/>
      <c r="D751" s="230"/>
      <c r="E751" s="230"/>
      <c r="F751" s="12"/>
      <c r="G751" s="12"/>
    </row>
    <row r="752" spans="1:7" x14ac:dyDescent="0.2">
      <c r="A752" s="231"/>
      <c r="B752" s="12"/>
      <c r="C752" s="230"/>
      <c r="D752" s="230"/>
      <c r="E752" s="230"/>
      <c r="F752" s="12"/>
      <c r="G752" s="12"/>
    </row>
    <row r="753" spans="1:7" x14ac:dyDescent="0.2">
      <c r="A753" s="231"/>
      <c r="B753" s="12"/>
      <c r="C753" s="230"/>
      <c r="D753" s="230"/>
      <c r="E753" s="230"/>
      <c r="F753" s="12"/>
      <c r="G753" s="12"/>
    </row>
    <row r="754" spans="1:7" x14ac:dyDescent="0.2">
      <c r="A754" s="231"/>
      <c r="B754" s="12"/>
      <c r="C754" s="230"/>
      <c r="D754" s="230"/>
      <c r="E754" s="230"/>
      <c r="F754" s="12"/>
      <c r="G754" s="12"/>
    </row>
    <row r="755" spans="1:7" x14ac:dyDescent="0.2">
      <c r="A755" s="231"/>
      <c r="B755" s="12"/>
      <c r="C755" s="230"/>
      <c r="D755" s="230"/>
      <c r="E755" s="230"/>
      <c r="F755" s="12"/>
      <c r="G755" s="12"/>
    </row>
    <row r="756" spans="1:7" x14ac:dyDescent="0.2">
      <c r="A756" s="231"/>
      <c r="B756" s="12"/>
      <c r="C756" s="230"/>
      <c r="D756" s="230"/>
      <c r="E756" s="230"/>
      <c r="F756" s="12"/>
      <c r="G756" s="12"/>
    </row>
    <row r="757" spans="1:7" x14ac:dyDescent="0.2">
      <c r="A757" s="231"/>
      <c r="B757" s="12"/>
      <c r="C757" s="230"/>
      <c r="D757" s="230"/>
      <c r="E757" s="230"/>
      <c r="F757" s="12"/>
      <c r="G757" s="12"/>
    </row>
    <row r="758" spans="1:7" x14ac:dyDescent="0.2">
      <c r="A758" s="231"/>
      <c r="B758" s="12"/>
      <c r="C758" s="230"/>
      <c r="D758" s="230"/>
      <c r="E758" s="230"/>
      <c r="F758" s="12"/>
      <c r="G758" s="12"/>
    </row>
    <row r="759" spans="1:7" x14ac:dyDescent="0.2">
      <c r="A759" s="231"/>
      <c r="B759" s="12"/>
      <c r="C759" s="230"/>
      <c r="D759" s="230"/>
      <c r="E759" s="230"/>
      <c r="F759" s="12"/>
      <c r="G759" s="12"/>
    </row>
    <row r="760" spans="1:7" x14ac:dyDescent="0.2">
      <c r="A760" s="231"/>
      <c r="B760" s="12"/>
      <c r="C760" s="230"/>
      <c r="D760" s="230"/>
      <c r="E760" s="230"/>
      <c r="F760" s="12"/>
      <c r="G760" s="12"/>
    </row>
    <row r="761" spans="1:7" x14ac:dyDescent="0.2">
      <c r="A761" s="231"/>
      <c r="B761" s="12"/>
      <c r="C761" s="230"/>
      <c r="D761" s="230"/>
      <c r="E761" s="230"/>
      <c r="F761" s="12"/>
      <c r="G761" s="12"/>
    </row>
    <row r="762" spans="1:7" x14ac:dyDescent="0.2">
      <c r="A762" s="231"/>
      <c r="B762" s="12"/>
      <c r="C762" s="230"/>
      <c r="D762" s="230"/>
      <c r="E762" s="230"/>
      <c r="F762" s="12"/>
      <c r="G762" s="12"/>
    </row>
    <row r="763" spans="1:7" x14ac:dyDescent="0.2">
      <c r="A763" s="231"/>
      <c r="B763" s="12"/>
      <c r="C763" s="230"/>
      <c r="D763" s="230"/>
      <c r="E763" s="230"/>
      <c r="F763" s="12"/>
      <c r="G763" s="12"/>
    </row>
    <row r="764" spans="1:7" x14ac:dyDescent="0.2">
      <c r="A764" s="231"/>
      <c r="B764" s="12"/>
      <c r="C764" s="230"/>
      <c r="D764" s="230"/>
      <c r="E764" s="230"/>
      <c r="F764" s="12"/>
      <c r="G764" s="12"/>
    </row>
    <row r="765" spans="1:7" x14ac:dyDescent="0.2">
      <c r="A765" s="231"/>
      <c r="B765" s="12"/>
      <c r="C765" s="230"/>
      <c r="D765" s="230"/>
      <c r="E765" s="230"/>
      <c r="F765" s="12"/>
      <c r="G765" s="12"/>
    </row>
    <row r="766" spans="1:7" x14ac:dyDescent="0.2">
      <c r="A766" s="231"/>
      <c r="B766" s="12"/>
      <c r="C766" s="230"/>
      <c r="D766" s="230"/>
      <c r="E766" s="230"/>
      <c r="F766" s="12"/>
      <c r="G766" s="12"/>
    </row>
    <row r="767" spans="1:7" x14ac:dyDescent="0.2">
      <c r="A767" s="231"/>
      <c r="B767" s="12"/>
      <c r="C767" s="230"/>
      <c r="D767" s="230"/>
      <c r="E767" s="230"/>
      <c r="F767" s="12"/>
      <c r="G767" s="12"/>
    </row>
    <row r="768" spans="1:7" x14ac:dyDescent="0.2">
      <c r="A768" s="231"/>
      <c r="B768" s="12"/>
      <c r="C768" s="230"/>
      <c r="D768" s="230"/>
      <c r="E768" s="230"/>
      <c r="F768" s="12"/>
      <c r="G768" s="12"/>
    </row>
    <row r="769" spans="1:7" x14ac:dyDescent="0.2">
      <c r="A769" s="231"/>
      <c r="B769" s="12"/>
      <c r="C769" s="230"/>
      <c r="D769" s="230"/>
      <c r="E769" s="230"/>
      <c r="F769" s="12"/>
      <c r="G769" s="12"/>
    </row>
    <row r="770" spans="1:7" x14ac:dyDescent="0.2">
      <c r="A770" s="231"/>
      <c r="B770" s="12"/>
      <c r="C770" s="230"/>
      <c r="D770" s="230"/>
      <c r="E770" s="230"/>
      <c r="F770" s="12"/>
      <c r="G770" s="12"/>
    </row>
    <row r="771" spans="1:7" x14ac:dyDescent="0.2">
      <c r="A771" s="231"/>
      <c r="B771" s="12"/>
      <c r="C771" s="230"/>
      <c r="D771" s="230"/>
      <c r="E771" s="230"/>
      <c r="F771" s="12"/>
      <c r="G771" s="12"/>
    </row>
    <row r="772" spans="1:7" x14ac:dyDescent="0.2">
      <c r="A772" s="231"/>
      <c r="B772" s="12"/>
      <c r="C772" s="230"/>
      <c r="D772" s="230"/>
      <c r="E772" s="230"/>
      <c r="F772" s="12"/>
      <c r="G772" s="12"/>
    </row>
    <row r="773" spans="1:7" x14ac:dyDescent="0.2">
      <c r="A773" s="231"/>
      <c r="B773" s="12"/>
      <c r="C773" s="230"/>
      <c r="D773" s="230"/>
      <c r="E773" s="230"/>
      <c r="F773" s="12"/>
      <c r="G773" s="12"/>
    </row>
    <row r="774" spans="1:7" x14ac:dyDescent="0.2">
      <c r="A774" s="231"/>
      <c r="B774" s="12"/>
      <c r="C774" s="230"/>
      <c r="D774" s="230"/>
      <c r="E774" s="230"/>
      <c r="F774" s="12"/>
      <c r="G774" s="12"/>
    </row>
    <row r="775" spans="1:7" x14ac:dyDescent="0.2">
      <c r="A775" s="231"/>
      <c r="B775" s="12"/>
      <c r="C775" s="230"/>
      <c r="D775" s="230"/>
      <c r="E775" s="230"/>
      <c r="F775" s="12"/>
      <c r="G775" s="12"/>
    </row>
    <row r="776" spans="1:7" x14ac:dyDescent="0.2">
      <c r="A776" s="231"/>
      <c r="B776" s="12"/>
      <c r="C776" s="230"/>
      <c r="D776" s="230"/>
      <c r="E776" s="230"/>
      <c r="F776" s="12"/>
      <c r="G776" s="12"/>
    </row>
    <row r="777" spans="1:7" x14ac:dyDescent="0.2">
      <c r="A777" s="231"/>
      <c r="B777" s="12"/>
      <c r="C777" s="230"/>
      <c r="D777" s="230"/>
      <c r="E777" s="230"/>
      <c r="F777" s="12"/>
      <c r="G777" s="12"/>
    </row>
    <row r="778" spans="1:7" x14ac:dyDescent="0.2">
      <c r="A778" s="231"/>
      <c r="B778" s="12"/>
      <c r="C778" s="230"/>
      <c r="D778" s="230"/>
      <c r="E778" s="230"/>
      <c r="F778" s="12"/>
      <c r="G778" s="12"/>
    </row>
    <row r="779" spans="1:7" x14ac:dyDescent="0.2">
      <c r="A779" s="231"/>
      <c r="B779" s="12"/>
      <c r="C779" s="230"/>
      <c r="D779" s="230"/>
      <c r="E779" s="230"/>
      <c r="F779" s="12"/>
      <c r="G779" s="12"/>
    </row>
    <row r="780" spans="1:7" x14ac:dyDescent="0.2">
      <c r="A780" s="231"/>
      <c r="B780" s="12"/>
      <c r="C780" s="230"/>
      <c r="D780" s="230"/>
      <c r="E780" s="230"/>
      <c r="F780" s="12"/>
      <c r="G780" s="12"/>
    </row>
    <row r="781" spans="1:7" x14ac:dyDescent="0.2">
      <c r="A781" s="231"/>
      <c r="B781" s="12"/>
      <c r="C781" s="230"/>
      <c r="D781" s="230"/>
      <c r="E781" s="230"/>
      <c r="F781" s="12"/>
      <c r="G781" s="12"/>
    </row>
    <row r="782" spans="1:7" x14ac:dyDescent="0.2">
      <c r="A782" s="231"/>
      <c r="B782" s="12"/>
      <c r="C782" s="230"/>
      <c r="D782" s="230"/>
      <c r="E782" s="230"/>
      <c r="F782" s="12"/>
      <c r="G782" s="12"/>
    </row>
    <row r="783" spans="1:7" x14ac:dyDescent="0.2">
      <c r="A783" s="231"/>
      <c r="B783" s="12"/>
      <c r="C783" s="230"/>
      <c r="D783" s="230"/>
      <c r="E783" s="230"/>
      <c r="F783" s="12"/>
      <c r="G783" s="12"/>
    </row>
    <row r="784" spans="1:7" x14ac:dyDescent="0.2">
      <c r="A784" s="231"/>
      <c r="B784" s="12"/>
      <c r="C784" s="230"/>
      <c r="D784" s="230"/>
      <c r="E784" s="230"/>
      <c r="F784" s="12"/>
      <c r="G784" s="12"/>
    </row>
    <row r="785" spans="1:7" x14ac:dyDescent="0.2">
      <c r="A785" s="231"/>
      <c r="B785" s="12"/>
      <c r="C785" s="230"/>
      <c r="D785" s="230"/>
      <c r="E785" s="230"/>
      <c r="F785" s="12"/>
      <c r="G785" s="12"/>
    </row>
    <row r="786" spans="1:7" x14ac:dyDescent="0.2">
      <c r="A786" s="231"/>
      <c r="B786" s="12"/>
      <c r="C786" s="230"/>
      <c r="D786" s="230"/>
      <c r="E786" s="230"/>
      <c r="F786" s="12"/>
      <c r="G786" s="12"/>
    </row>
    <row r="787" spans="1:7" x14ac:dyDescent="0.2">
      <c r="A787" s="231"/>
      <c r="B787" s="12"/>
      <c r="C787" s="230"/>
      <c r="D787" s="230"/>
      <c r="E787" s="230"/>
      <c r="F787" s="12"/>
      <c r="G787" s="12"/>
    </row>
    <row r="788" spans="1:7" x14ac:dyDescent="0.2">
      <c r="A788" s="231"/>
      <c r="B788" s="12"/>
      <c r="C788" s="230"/>
      <c r="D788" s="230"/>
      <c r="E788" s="230"/>
      <c r="F788" s="12"/>
      <c r="G788" s="12"/>
    </row>
    <row r="789" spans="1:7" x14ac:dyDescent="0.2">
      <c r="A789" s="231"/>
      <c r="B789" s="12"/>
      <c r="C789" s="230"/>
      <c r="D789" s="230"/>
      <c r="E789" s="230"/>
      <c r="F789" s="12"/>
      <c r="G789" s="12"/>
    </row>
    <row r="790" spans="1:7" x14ac:dyDescent="0.2">
      <c r="A790" s="231"/>
      <c r="B790" s="12"/>
      <c r="C790" s="230"/>
      <c r="D790" s="230"/>
      <c r="E790" s="230"/>
      <c r="F790" s="12"/>
      <c r="G790" s="12"/>
    </row>
    <row r="791" spans="1:7" x14ac:dyDescent="0.2">
      <c r="A791" s="231"/>
      <c r="B791" s="12"/>
      <c r="C791" s="230"/>
      <c r="D791" s="230"/>
      <c r="E791" s="230"/>
      <c r="F791" s="12"/>
      <c r="G791" s="12"/>
    </row>
    <row r="792" spans="1:7" x14ac:dyDescent="0.2">
      <c r="A792" s="231"/>
      <c r="B792" s="12"/>
      <c r="C792" s="230"/>
      <c r="D792" s="230"/>
      <c r="E792" s="230"/>
      <c r="F792" s="12"/>
      <c r="G792" s="12"/>
    </row>
    <row r="793" spans="1:7" x14ac:dyDescent="0.2">
      <c r="A793" s="231"/>
      <c r="B793" s="12"/>
      <c r="C793" s="230"/>
      <c r="D793" s="230"/>
      <c r="E793" s="230"/>
      <c r="F793" s="12"/>
      <c r="G793" s="12"/>
    </row>
    <row r="794" spans="1:7" x14ac:dyDescent="0.2">
      <c r="A794" s="231"/>
      <c r="B794" s="12"/>
      <c r="C794" s="230"/>
      <c r="D794" s="230"/>
      <c r="E794" s="230"/>
      <c r="F794" s="12"/>
      <c r="G794" s="12"/>
    </row>
    <row r="795" spans="1:7" x14ac:dyDescent="0.2">
      <c r="A795" s="231"/>
      <c r="B795" s="12"/>
      <c r="C795" s="230"/>
      <c r="D795" s="230"/>
      <c r="E795" s="230"/>
      <c r="F795" s="12"/>
      <c r="G795" s="12"/>
    </row>
    <row r="796" spans="1:7" x14ac:dyDescent="0.2">
      <c r="A796" s="231"/>
      <c r="B796" s="12"/>
      <c r="C796" s="230"/>
      <c r="D796" s="230"/>
      <c r="E796" s="230"/>
      <c r="F796" s="12"/>
      <c r="G796" s="12"/>
    </row>
    <row r="797" spans="1:7" x14ac:dyDescent="0.2">
      <c r="A797" s="231"/>
      <c r="B797" s="12"/>
      <c r="C797" s="230"/>
      <c r="D797" s="230"/>
      <c r="E797" s="230"/>
      <c r="F797" s="12"/>
      <c r="G797" s="12"/>
    </row>
    <row r="798" spans="1:7" x14ac:dyDescent="0.2">
      <c r="A798" s="231"/>
      <c r="B798" s="12"/>
      <c r="C798" s="230"/>
      <c r="D798" s="230"/>
      <c r="E798" s="230"/>
      <c r="F798" s="12"/>
      <c r="G798" s="12"/>
    </row>
    <row r="799" spans="1:7" x14ac:dyDescent="0.2">
      <c r="A799" s="231"/>
      <c r="B799" s="12"/>
      <c r="C799" s="230"/>
      <c r="D799" s="230"/>
      <c r="E799" s="230"/>
      <c r="F799" s="12"/>
      <c r="G799" s="12"/>
    </row>
    <row r="800" spans="1:7" x14ac:dyDescent="0.2">
      <c r="A800" s="231"/>
      <c r="B800" s="12"/>
      <c r="C800" s="230"/>
      <c r="D800" s="230"/>
      <c r="E800" s="230"/>
      <c r="F800" s="12"/>
      <c r="G800" s="12"/>
    </row>
    <row r="801" spans="1:7" x14ac:dyDescent="0.2">
      <c r="A801" s="231"/>
      <c r="B801" s="12"/>
      <c r="C801" s="230"/>
      <c r="D801" s="230"/>
      <c r="E801" s="230"/>
      <c r="F801" s="12"/>
      <c r="G801" s="12"/>
    </row>
    <row r="802" spans="1:7" x14ac:dyDescent="0.2">
      <c r="A802" s="231"/>
      <c r="B802" s="12"/>
      <c r="C802" s="230"/>
      <c r="D802" s="230"/>
      <c r="E802" s="230"/>
      <c r="F802" s="12"/>
      <c r="G802" s="12"/>
    </row>
    <row r="803" spans="1:7" x14ac:dyDescent="0.2">
      <c r="A803" s="231"/>
      <c r="B803" s="12"/>
      <c r="C803" s="230"/>
      <c r="D803" s="230"/>
      <c r="E803" s="230"/>
      <c r="F803" s="12"/>
      <c r="G803" s="12"/>
    </row>
    <row r="804" spans="1:7" x14ac:dyDescent="0.2">
      <c r="A804" s="231"/>
      <c r="B804" s="12"/>
      <c r="C804" s="230"/>
      <c r="D804" s="230"/>
      <c r="E804" s="230"/>
      <c r="F804" s="12"/>
      <c r="G804" s="12"/>
    </row>
    <row r="805" spans="1:7" x14ac:dyDescent="0.2">
      <c r="A805" s="231"/>
      <c r="B805" s="12"/>
      <c r="C805" s="230"/>
      <c r="D805" s="230"/>
      <c r="E805" s="230"/>
      <c r="F805" s="12"/>
      <c r="G805" s="12"/>
    </row>
    <row r="806" spans="1:7" x14ac:dyDescent="0.2">
      <c r="A806" s="231"/>
      <c r="B806" s="12"/>
      <c r="C806" s="230"/>
      <c r="D806" s="230"/>
      <c r="E806" s="230"/>
      <c r="F806" s="12"/>
      <c r="G806" s="12"/>
    </row>
    <row r="807" spans="1:7" x14ac:dyDescent="0.2">
      <c r="A807" s="231"/>
      <c r="B807" s="12"/>
      <c r="C807" s="230"/>
      <c r="D807" s="230"/>
      <c r="E807" s="230"/>
      <c r="F807" s="12"/>
      <c r="G807" s="12"/>
    </row>
    <row r="808" spans="1:7" x14ac:dyDescent="0.2">
      <c r="A808" s="231"/>
      <c r="B808" s="12"/>
      <c r="C808" s="230"/>
      <c r="D808" s="230"/>
      <c r="E808" s="230"/>
      <c r="F808" s="12"/>
      <c r="G808" s="12"/>
    </row>
    <row r="809" spans="1:7" x14ac:dyDescent="0.2">
      <c r="A809" s="231"/>
      <c r="B809" s="12"/>
      <c r="C809" s="230"/>
      <c r="D809" s="230"/>
      <c r="E809" s="230"/>
      <c r="F809" s="12"/>
      <c r="G809" s="12"/>
    </row>
    <row r="810" spans="1:7" x14ac:dyDescent="0.2">
      <c r="A810" s="231"/>
      <c r="B810" s="12"/>
      <c r="C810" s="230"/>
      <c r="D810" s="230"/>
      <c r="E810" s="230"/>
      <c r="F810" s="12"/>
      <c r="G810" s="12"/>
    </row>
    <row r="811" spans="1:7" x14ac:dyDescent="0.2">
      <c r="A811" s="231"/>
      <c r="B811" s="12"/>
      <c r="C811" s="230"/>
      <c r="D811" s="230"/>
      <c r="E811" s="230"/>
      <c r="F811" s="12"/>
      <c r="G811" s="12"/>
    </row>
    <row r="812" spans="1:7" x14ac:dyDescent="0.2">
      <c r="A812" s="231"/>
      <c r="B812" s="12"/>
      <c r="C812" s="230"/>
      <c r="D812" s="230"/>
      <c r="E812" s="230"/>
      <c r="F812" s="12"/>
      <c r="G812" s="12"/>
    </row>
    <row r="813" spans="1:7" x14ac:dyDescent="0.2">
      <c r="A813" s="231"/>
      <c r="B813" s="12"/>
      <c r="C813" s="230"/>
      <c r="D813" s="230"/>
      <c r="E813" s="230"/>
      <c r="F813" s="12"/>
      <c r="G813" s="12"/>
    </row>
    <row r="814" spans="1:7" x14ac:dyDescent="0.2">
      <c r="A814" s="231"/>
      <c r="B814" s="12"/>
      <c r="C814" s="230"/>
      <c r="D814" s="230"/>
      <c r="E814" s="230"/>
      <c r="F814" s="12"/>
      <c r="G814" s="12"/>
    </row>
    <row r="815" spans="1:7" x14ac:dyDescent="0.2">
      <c r="A815" s="231"/>
      <c r="B815" s="12"/>
      <c r="C815" s="230"/>
      <c r="D815" s="230"/>
      <c r="E815" s="230"/>
      <c r="F815" s="12"/>
      <c r="G815" s="12"/>
    </row>
    <row r="816" spans="1:7" x14ac:dyDescent="0.2">
      <c r="A816" s="231"/>
      <c r="B816" s="12"/>
      <c r="C816" s="230"/>
      <c r="D816" s="230"/>
      <c r="E816" s="230"/>
      <c r="F816" s="12"/>
      <c r="G816" s="12"/>
    </row>
    <row r="817" spans="1:7" x14ac:dyDescent="0.2">
      <c r="A817" s="231"/>
      <c r="B817" s="12"/>
      <c r="C817" s="230"/>
      <c r="D817" s="230"/>
      <c r="E817" s="230"/>
      <c r="F817" s="12"/>
      <c r="G817" s="12"/>
    </row>
    <row r="818" spans="1:7" x14ac:dyDescent="0.2">
      <c r="A818" s="231"/>
      <c r="B818" s="12"/>
      <c r="C818" s="230"/>
      <c r="D818" s="230"/>
      <c r="E818" s="230"/>
      <c r="F818" s="12"/>
      <c r="G818" s="12"/>
    </row>
    <row r="819" spans="1:7" x14ac:dyDescent="0.2">
      <c r="A819" s="231"/>
      <c r="B819" s="12"/>
      <c r="C819" s="230"/>
      <c r="D819" s="230"/>
      <c r="E819" s="230"/>
      <c r="F819" s="12"/>
      <c r="G819" s="12"/>
    </row>
    <row r="820" spans="1:7" x14ac:dyDescent="0.2">
      <c r="A820" s="231"/>
      <c r="B820" s="12"/>
      <c r="C820" s="230"/>
      <c r="D820" s="230"/>
      <c r="E820" s="230"/>
      <c r="F820" s="12"/>
      <c r="G820" s="12"/>
    </row>
    <row r="821" spans="1:7" x14ac:dyDescent="0.2">
      <c r="A821" s="231"/>
      <c r="B821" s="12"/>
      <c r="C821" s="230"/>
      <c r="D821" s="230"/>
      <c r="E821" s="230"/>
      <c r="F821" s="12"/>
      <c r="G821" s="12"/>
    </row>
    <row r="822" spans="1:7" x14ac:dyDescent="0.2">
      <c r="A822" s="231"/>
      <c r="B822" s="12"/>
      <c r="C822" s="230"/>
      <c r="D822" s="230"/>
      <c r="E822" s="230"/>
      <c r="F822" s="12"/>
      <c r="G822" s="12"/>
    </row>
    <row r="823" spans="1:7" x14ac:dyDescent="0.2">
      <c r="A823" s="231"/>
      <c r="B823" s="12"/>
      <c r="C823" s="230"/>
      <c r="D823" s="230"/>
      <c r="E823" s="230"/>
      <c r="F823" s="12"/>
      <c r="G823" s="12"/>
    </row>
    <row r="824" spans="1:7" x14ac:dyDescent="0.2">
      <c r="A824" s="231"/>
      <c r="B824" s="12"/>
      <c r="C824" s="230"/>
      <c r="D824" s="230"/>
      <c r="E824" s="230"/>
      <c r="F824" s="12"/>
      <c r="G824" s="12"/>
    </row>
    <row r="825" spans="1:7" x14ac:dyDescent="0.2">
      <c r="A825" s="231"/>
      <c r="B825" s="12"/>
      <c r="C825" s="230"/>
      <c r="D825" s="230"/>
      <c r="E825" s="230"/>
      <c r="F825" s="12"/>
      <c r="G825" s="12"/>
    </row>
    <row r="826" spans="1:7" x14ac:dyDescent="0.2">
      <c r="A826" s="231"/>
      <c r="B826" s="12"/>
      <c r="C826" s="230"/>
      <c r="D826" s="230"/>
      <c r="E826" s="230"/>
      <c r="F826" s="12"/>
      <c r="G826" s="12"/>
    </row>
    <row r="827" spans="1:7" x14ac:dyDescent="0.2">
      <c r="A827" s="231"/>
      <c r="B827" s="12"/>
      <c r="C827" s="230"/>
      <c r="D827" s="230"/>
      <c r="E827" s="230"/>
      <c r="F827" s="12"/>
      <c r="G827" s="12"/>
    </row>
    <row r="828" spans="1:7" x14ac:dyDescent="0.2">
      <c r="A828" s="231"/>
      <c r="B828" s="12"/>
      <c r="C828" s="230"/>
      <c r="D828" s="230"/>
      <c r="E828" s="230"/>
      <c r="F828" s="12"/>
      <c r="G828" s="12"/>
    </row>
    <row r="829" spans="1:7" x14ac:dyDescent="0.2">
      <c r="A829" s="231"/>
      <c r="B829" s="12"/>
      <c r="C829" s="230"/>
      <c r="D829" s="230"/>
      <c r="E829" s="230"/>
      <c r="F829" s="12"/>
      <c r="G829" s="12"/>
    </row>
    <row r="830" spans="1:7" x14ac:dyDescent="0.2">
      <c r="A830" s="231"/>
      <c r="B830" s="12"/>
      <c r="C830" s="230"/>
      <c r="D830" s="230"/>
      <c r="E830" s="230"/>
      <c r="F830" s="12"/>
      <c r="G830" s="12"/>
    </row>
    <row r="831" spans="1:7" x14ac:dyDescent="0.2">
      <c r="A831" s="231"/>
      <c r="B831" s="12"/>
      <c r="C831" s="230"/>
      <c r="D831" s="230"/>
      <c r="E831" s="230"/>
      <c r="F831" s="12"/>
      <c r="G831" s="12"/>
    </row>
    <row r="832" spans="1:7" x14ac:dyDescent="0.2">
      <c r="A832" s="231"/>
      <c r="B832" s="12"/>
      <c r="C832" s="230"/>
      <c r="D832" s="230"/>
      <c r="E832" s="230"/>
      <c r="F832" s="12"/>
      <c r="G832" s="12"/>
    </row>
    <row r="833" spans="1:7" x14ac:dyDescent="0.2">
      <c r="A833" s="231"/>
      <c r="B833" s="12"/>
      <c r="C833" s="230"/>
      <c r="D833" s="230"/>
      <c r="E833" s="230"/>
      <c r="F833" s="12"/>
      <c r="G833" s="12"/>
    </row>
    <row r="834" spans="1:7" x14ac:dyDescent="0.2">
      <c r="A834" s="231"/>
      <c r="B834" s="12"/>
      <c r="C834" s="230"/>
      <c r="D834" s="230"/>
      <c r="E834" s="230"/>
      <c r="F834" s="12"/>
      <c r="G834" s="12"/>
    </row>
    <row r="835" spans="1:7" x14ac:dyDescent="0.2">
      <c r="A835" s="231"/>
      <c r="B835" s="12"/>
      <c r="C835" s="230"/>
      <c r="D835" s="230"/>
      <c r="E835" s="230"/>
      <c r="F835" s="12"/>
      <c r="G835" s="12"/>
    </row>
    <row r="836" spans="1:7" x14ac:dyDescent="0.2">
      <c r="A836" s="231"/>
      <c r="B836" s="12"/>
      <c r="C836" s="230"/>
      <c r="D836" s="230"/>
      <c r="E836" s="230"/>
      <c r="F836" s="12"/>
      <c r="G836" s="12"/>
    </row>
    <row r="837" spans="1:7" x14ac:dyDescent="0.2">
      <c r="A837" s="231"/>
      <c r="B837" s="12"/>
      <c r="C837" s="230"/>
      <c r="D837" s="230"/>
      <c r="E837" s="230"/>
      <c r="F837" s="12"/>
      <c r="G837" s="12"/>
    </row>
    <row r="838" spans="1:7" x14ac:dyDescent="0.2">
      <c r="A838" s="231"/>
      <c r="B838" s="12"/>
      <c r="C838" s="230"/>
      <c r="D838" s="230"/>
      <c r="E838" s="230"/>
      <c r="F838" s="12"/>
      <c r="G838" s="12"/>
    </row>
    <row r="839" spans="1:7" x14ac:dyDescent="0.2">
      <c r="A839" s="231"/>
      <c r="B839" s="12"/>
      <c r="C839" s="230"/>
      <c r="D839" s="230"/>
      <c r="E839" s="230"/>
      <c r="F839" s="12"/>
      <c r="G839" s="12"/>
    </row>
    <row r="840" spans="1:7" x14ac:dyDescent="0.2">
      <c r="A840" s="231"/>
      <c r="B840" s="12"/>
      <c r="C840" s="230"/>
      <c r="D840" s="230"/>
      <c r="E840" s="230"/>
      <c r="F840" s="12"/>
      <c r="G840" s="12"/>
    </row>
    <row r="841" spans="1:7" x14ac:dyDescent="0.2">
      <c r="A841" s="231"/>
      <c r="B841" s="12"/>
      <c r="C841" s="230"/>
      <c r="D841" s="230"/>
      <c r="E841" s="230"/>
      <c r="F841" s="12"/>
      <c r="G841" s="12"/>
    </row>
    <row r="842" spans="1:7" x14ac:dyDescent="0.2">
      <c r="A842" s="231"/>
      <c r="B842" s="12"/>
      <c r="C842" s="230"/>
      <c r="D842" s="230"/>
      <c r="E842" s="230"/>
      <c r="F842" s="12"/>
      <c r="G842" s="12"/>
    </row>
    <row r="843" spans="1:7" x14ac:dyDescent="0.2">
      <c r="A843" s="231"/>
      <c r="B843" s="12"/>
      <c r="C843" s="230"/>
      <c r="D843" s="230"/>
      <c r="E843" s="230"/>
      <c r="F843" s="12"/>
      <c r="G843" s="12"/>
    </row>
    <row r="844" spans="1:7" x14ac:dyDescent="0.2">
      <c r="A844" s="231"/>
      <c r="B844" s="12"/>
      <c r="C844" s="230"/>
      <c r="D844" s="230"/>
      <c r="E844" s="230"/>
      <c r="F844" s="12"/>
      <c r="G844" s="12"/>
    </row>
    <row r="845" spans="1:7" x14ac:dyDescent="0.2">
      <c r="A845" s="231"/>
      <c r="B845" s="12"/>
      <c r="C845" s="230"/>
      <c r="D845" s="230"/>
      <c r="E845" s="230"/>
      <c r="F845" s="12"/>
      <c r="G845" s="12"/>
    </row>
    <row r="846" spans="1:7" x14ac:dyDescent="0.2">
      <c r="A846" s="231"/>
      <c r="B846" s="12"/>
      <c r="C846" s="230"/>
      <c r="D846" s="230"/>
      <c r="E846" s="230"/>
      <c r="F846" s="12"/>
      <c r="G846" s="12"/>
    </row>
    <row r="847" spans="1:7" x14ac:dyDescent="0.2">
      <c r="A847" s="231"/>
      <c r="B847" s="12"/>
      <c r="C847" s="230"/>
      <c r="D847" s="230"/>
      <c r="E847" s="230"/>
      <c r="F847" s="12"/>
      <c r="G847" s="12"/>
    </row>
    <row r="848" spans="1:7" x14ac:dyDescent="0.2">
      <c r="A848" s="231"/>
      <c r="B848" s="12"/>
      <c r="C848" s="230"/>
      <c r="D848" s="230"/>
      <c r="E848" s="230"/>
      <c r="F848" s="12"/>
      <c r="G848" s="12"/>
    </row>
    <row r="849" spans="1:7" x14ac:dyDescent="0.2">
      <c r="A849" s="231"/>
      <c r="B849" s="12"/>
      <c r="C849" s="230"/>
      <c r="D849" s="230"/>
      <c r="E849" s="230"/>
      <c r="F849" s="12"/>
      <c r="G849" s="12"/>
    </row>
    <row r="850" spans="1:7" x14ac:dyDescent="0.2">
      <c r="A850" s="231"/>
      <c r="B850" s="12"/>
      <c r="C850" s="230"/>
      <c r="D850" s="230"/>
      <c r="E850" s="230"/>
      <c r="F850" s="12"/>
      <c r="G850" s="12"/>
    </row>
    <row r="851" spans="1:7" x14ac:dyDescent="0.2">
      <c r="A851" s="231"/>
      <c r="B851" s="12"/>
      <c r="C851" s="230"/>
      <c r="D851" s="230"/>
      <c r="E851" s="230"/>
      <c r="F851" s="12"/>
      <c r="G851" s="12"/>
    </row>
    <row r="852" spans="1:7" x14ac:dyDescent="0.2">
      <c r="A852" s="231"/>
      <c r="B852" s="12"/>
      <c r="C852" s="230"/>
      <c r="D852" s="230"/>
      <c r="E852" s="230"/>
      <c r="F852" s="12"/>
      <c r="G852" s="12"/>
    </row>
    <row r="853" spans="1:7" x14ac:dyDescent="0.2">
      <c r="A853" s="231"/>
      <c r="B853" s="12"/>
      <c r="C853" s="230"/>
      <c r="D853" s="230"/>
      <c r="E853" s="230"/>
      <c r="F853" s="12"/>
      <c r="G853" s="12"/>
    </row>
    <row r="854" spans="1:7" x14ac:dyDescent="0.2">
      <c r="A854" s="231"/>
      <c r="B854" s="12"/>
      <c r="C854" s="230"/>
      <c r="D854" s="230"/>
      <c r="E854" s="230"/>
      <c r="F854" s="12"/>
      <c r="G854" s="12"/>
    </row>
    <row r="855" spans="1:7" x14ac:dyDescent="0.2">
      <c r="A855" s="231"/>
      <c r="B855" s="12"/>
      <c r="C855" s="230"/>
      <c r="D855" s="230"/>
      <c r="E855" s="230"/>
      <c r="F855" s="12"/>
      <c r="G855" s="12"/>
    </row>
    <row r="856" spans="1:7" x14ac:dyDescent="0.2">
      <c r="A856" s="231"/>
      <c r="B856" s="12"/>
      <c r="C856" s="230"/>
      <c r="D856" s="230"/>
      <c r="E856" s="230"/>
      <c r="F856" s="12"/>
      <c r="G856" s="12"/>
    </row>
    <row r="857" spans="1:7" x14ac:dyDescent="0.2">
      <c r="A857" s="231"/>
      <c r="B857" s="12"/>
      <c r="C857" s="230"/>
      <c r="D857" s="230"/>
      <c r="E857" s="230"/>
      <c r="F857" s="12"/>
      <c r="G857" s="12"/>
    </row>
    <row r="858" spans="1:7" x14ac:dyDescent="0.2">
      <c r="A858" s="231"/>
      <c r="B858" s="12"/>
      <c r="C858" s="230"/>
      <c r="D858" s="230"/>
      <c r="E858" s="230"/>
      <c r="F858" s="12"/>
      <c r="G858" s="12"/>
    </row>
    <row r="859" spans="1:7" x14ac:dyDescent="0.2">
      <c r="A859" s="231"/>
      <c r="B859" s="12"/>
      <c r="C859" s="230"/>
      <c r="D859" s="230"/>
      <c r="E859" s="230"/>
      <c r="F859" s="12"/>
      <c r="G859" s="12"/>
    </row>
    <row r="860" spans="1:7" x14ac:dyDescent="0.2">
      <c r="A860" s="231"/>
      <c r="B860" s="12"/>
      <c r="C860" s="230"/>
      <c r="D860" s="230"/>
      <c r="E860" s="230"/>
      <c r="F860" s="12"/>
      <c r="G860" s="12"/>
    </row>
    <row r="861" spans="1:7" x14ac:dyDescent="0.2">
      <c r="A861" s="231"/>
      <c r="B861" s="12"/>
      <c r="C861" s="230"/>
      <c r="D861" s="230"/>
      <c r="E861" s="230"/>
      <c r="F861" s="12"/>
      <c r="G861" s="12"/>
    </row>
    <row r="862" spans="1:7" x14ac:dyDescent="0.2">
      <c r="A862" s="231"/>
      <c r="B862" s="12"/>
      <c r="C862" s="230"/>
      <c r="D862" s="230"/>
      <c r="E862" s="230"/>
      <c r="F862" s="12"/>
      <c r="G862" s="12"/>
    </row>
    <row r="863" spans="1:7" x14ac:dyDescent="0.2">
      <c r="A863" s="231"/>
      <c r="B863" s="12"/>
      <c r="C863" s="230"/>
      <c r="D863" s="230"/>
      <c r="E863" s="230"/>
      <c r="F863" s="12"/>
      <c r="G863" s="12"/>
    </row>
    <row r="864" spans="1:7" x14ac:dyDescent="0.2">
      <c r="A864" s="231"/>
      <c r="B864" s="12"/>
      <c r="C864" s="230"/>
      <c r="D864" s="230"/>
      <c r="E864" s="230"/>
      <c r="F864" s="12"/>
      <c r="G864" s="12"/>
    </row>
    <row r="865" spans="1:7" x14ac:dyDescent="0.2">
      <c r="A865" s="231"/>
      <c r="B865" s="12"/>
      <c r="C865" s="230"/>
      <c r="D865" s="230"/>
      <c r="E865" s="230"/>
      <c r="F865" s="12"/>
      <c r="G865" s="12"/>
    </row>
    <row r="866" spans="1:7" x14ac:dyDescent="0.2">
      <c r="A866" s="231"/>
      <c r="B866" s="12"/>
      <c r="C866" s="230"/>
      <c r="D866" s="230"/>
      <c r="E866" s="230"/>
      <c r="F866" s="12"/>
      <c r="G866" s="12"/>
    </row>
    <row r="867" spans="1:7" x14ac:dyDescent="0.2">
      <c r="A867" s="231"/>
      <c r="B867" s="12"/>
      <c r="C867" s="230"/>
      <c r="D867" s="230"/>
      <c r="E867" s="230"/>
      <c r="F867" s="12"/>
      <c r="G867" s="12"/>
    </row>
    <row r="868" spans="1:7" x14ac:dyDescent="0.2">
      <c r="A868" s="231"/>
      <c r="B868" s="12"/>
      <c r="C868" s="230"/>
      <c r="D868" s="230"/>
      <c r="E868" s="230"/>
      <c r="F868" s="12"/>
      <c r="G868" s="12"/>
    </row>
    <row r="869" spans="1:7" x14ac:dyDescent="0.2">
      <c r="A869" s="231"/>
      <c r="B869" s="12"/>
      <c r="C869" s="230"/>
      <c r="D869" s="230"/>
      <c r="E869" s="230"/>
      <c r="F869" s="12"/>
      <c r="G869" s="12"/>
    </row>
    <row r="870" spans="1:7" x14ac:dyDescent="0.2">
      <c r="A870" s="231"/>
      <c r="B870" s="12"/>
      <c r="C870" s="230"/>
      <c r="D870" s="230"/>
      <c r="E870" s="230"/>
      <c r="F870" s="12"/>
      <c r="G870" s="12"/>
    </row>
    <row r="871" spans="1:7" x14ac:dyDescent="0.2">
      <c r="A871" s="231"/>
      <c r="B871" s="12"/>
      <c r="C871" s="230"/>
      <c r="D871" s="230"/>
      <c r="E871" s="230"/>
      <c r="F871" s="12"/>
      <c r="G871" s="12"/>
    </row>
    <row r="872" spans="1:7" x14ac:dyDescent="0.2">
      <c r="A872" s="231"/>
      <c r="B872" s="12"/>
      <c r="C872" s="230"/>
      <c r="D872" s="230"/>
      <c r="E872" s="230"/>
      <c r="F872" s="12"/>
      <c r="G872" s="12"/>
    </row>
    <row r="873" spans="1:7" x14ac:dyDescent="0.2">
      <c r="A873" s="231"/>
      <c r="B873" s="12"/>
      <c r="C873" s="230"/>
      <c r="D873" s="230"/>
      <c r="E873" s="230"/>
      <c r="F873" s="12"/>
      <c r="G873" s="12"/>
    </row>
    <row r="874" spans="1:7" x14ac:dyDescent="0.2">
      <c r="A874" s="231"/>
      <c r="B874" s="12"/>
      <c r="C874" s="230"/>
      <c r="D874" s="230"/>
      <c r="E874" s="230"/>
      <c r="F874" s="12"/>
      <c r="G874" s="12"/>
    </row>
    <row r="875" spans="1:7" x14ac:dyDescent="0.2">
      <c r="A875" s="231"/>
      <c r="B875" s="12"/>
      <c r="C875" s="230"/>
      <c r="D875" s="230"/>
      <c r="E875" s="230"/>
      <c r="F875" s="12"/>
      <c r="G875" s="12"/>
    </row>
    <row r="876" spans="1:7" x14ac:dyDescent="0.2">
      <c r="A876" s="231"/>
      <c r="B876" s="12"/>
      <c r="C876" s="230"/>
      <c r="D876" s="230"/>
      <c r="E876" s="230"/>
      <c r="F876" s="12"/>
      <c r="G876" s="12"/>
    </row>
    <row r="877" spans="1:7" x14ac:dyDescent="0.2">
      <c r="A877" s="231"/>
      <c r="B877" s="12"/>
      <c r="C877" s="230"/>
      <c r="D877" s="230"/>
      <c r="E877" s="230"/>
      <c r="F877" s="12"/>
      <c r="G877" s="12"/>
    </row>
    <row r="878" spans="1:7" x14ac:dyDescent="0.2">
      <c r="A878" s="231"/>
      <c r="B878" s="12"/>
      <c r="C878" s="230"/>
      <c r="D878" s="230"/>
      <c r="E878" s="230"/>
      <c r="F878" s="12"/>
      <c r="G878" s="12"/>
    </row>
    <row r="879" spans="1:7" x14ac:dyDescent="0.2">
      <c r="A879" s="231"/>
      <c r="B879" s="12"/>
      <c r="C879" s="230"/>
      <c r="D879" s="230"/>
      <c r="E879" s="230"/>
      <c r="F879" s="12"/>
      <c r="G879" s="12"/>
    </row>
    <row r="880" spans="1:7" x14ac:dyDescent="0.2">
      <c r="A880" s="231"/>
      <c r="B880" s="12"/>
      <c r="C880" s="230"/>
      <c r="D880" s="230"/>
      <c r="E880" s="230"/>
      <c r="F880" s="12"/>
      <c r="G880" s="12"/>
    </row>
    <row r="881" spans="1:7" x14ac:dyDescent="0.2">
      <c r="A881" s="231"/>
      <c r="B881" s="12"/>
      <c r="C881" s="230"/>
      <c r="D881" s="230"/>
      <c r="E881" s="230"/>
      <c r="F881" s="12"/>
      <c r="G881" s="12"/>
    </row>
    <row r="882" spans="1:7" x14ac:dyDescent="0.2">
      <c r="A882" s="231"/>
      <c r="B882" s="12"/>
      <c r="C882" s="230"/>
      <c r="D882" s="230"/>
      <c r="E882" s="230"/>
      <c r="F882" s="12"/>
      <c r="G882" s="12"/>
    </row>
    <row r="883" spans="1:7" x14ac:dyDescent="0.2">
      <c r="A883" s="231"/>
      <c r="B883" s="12"/>
      <c r="C883" s="230"/>
      <c r="D883" s="230"/>
      <c r="E883" s="230"/>
      <c r="F883" s="12"/>
      <c r="G883" s="12"/>
    </row>
    <row r="884" spans="1:7" x14ac:dyDescent="0.2">
      <c r="A884" s="231"/>
      <c r="B884" s="12"/>
      <c r="C884" s="230"/>
      <c r="D884" s="230"/>
      <c r="E884" s="230"/>
      <c r="F884" s="12"/>
      <c r="G884" s="12"/>
    </row>
    <row r="885" spans="1:7" x14ac:dyDescent="0.2">
      <c r="A885" s="231"/>
      <c r="B885" s="12"/>
      <c r="C885" s="230"/>
      <c r="D885" s="230"/>
      <c r="E885" s="230"/>
      <c r="F885" s="12"/>
      <c r="G885" s="12"/>
    </row>
    <row r="886" spans="1:7" x14ac:dyDescent="0.2">
      <c r="A886" s="231"/>
      <c r="B886" s="12"/>
      <c r="C886" s="230"/>
      <c r="D886" s="230"/>
      <c r="E886" s="230"/>
      <c r="F886" s="12"/>
      <c r="G886" s="12"/>
    </row>
    <row r="887" spans="1:7" x14ac:dyDescent="0.2">
      <c r="A887" s="231"/>
      <c r="B887" s="12"/>
      <c r="C887" s="230"/>
      <c r="D887" s="230"/>
      <c r="E887" s="230"/>
      <c r="F887" s="12"/>
      <c r="G887" s="12"/>
    </row>
    <row r="888" spans="1:7" x14ac:dyDescent="0.2">
      <c r="A888" s="231"/>
      <c r="B888" s="12"/>
      <c r="C888" s="230"/>
      <c r="D888" s="230"/>
      <c r="E888" s="230"/>
      <c r="F888" s="12"/>
      <c r="G888" s="12"/>
    </row>
    <row r="889" spans="1:7" x14ac:dyDescent="0.2">
      <c r="A889" s="231"/>
      <c r="B889" s="12"/>
      <c r="C889" s="230"/>
      <c r="D889" s="230"/>
      <c r="E889" s="230"/>
      <c r="F889" s="12"/>
      <c r="G889" s="12"/>
    </row>
    <row r="890" spans="1:7" x14ac:dyDescent="0.2">
      <c r="A890" s="231"/>
      <c r="B890" s="12"/>
      <c r="C890" s="230"/>
      <c r="D890" s="230"/>
      <c r="E890" s="230"/>
      <c r="F890" s="12"/>
      <c r="G890" s="12"/>
    </row>
    <row r="891" spans="1:7" x14ac:dyDescent="0.2">
      <c r="A891" s="231"/>
      <c r="B891" s="12"/>
      <c r="C891" s="230"/>
      <c r="D891" s="230"/>
      <c r="E891" s="230"/>
      <c r="F891" s="12"/>
      <c r="G891" s="12"/>
    </row>
    <row r="892" spans="1:7" x14ac:dyDescent="0.2">
      <c r="A892" s="231"/>
      <c r="B892" s="12"/>
      <c r="C892" s="230"/>
      <c r="D892" s="230"/>
      <c r="E892" s="230"/>
      <c r="F892" s="12"/>
      <c r="G892" s="12"/>
    </row>
    <row r="893" spans="1:7" x14ac:dyDescent="0.2">
      <c r="A893" s="231"/>
      <c r="B893" s="12"/>
      <c r="C893" s="230"/>
      <c r="D893" s="230"/>
      <c r="E893" s="230"/>
      <c r="F893" s="12"/>
      <c r="G893" s="12"/>
    </row>
    <row r="894" spans="1:7" x14ac:dyDescent="0.2">
      <c r="A894" s="231"/>
      <c r="B894" s="12"/>
      <c r="C894" s="230"/>
      <c r="D894" s="230"/>
      <c r="E894" s="230"/>
      <c r="F894" s="12"/>
      <c r="G894" s="12"/>
    </row>
    <row r="895" spans="1:7" x14ac:dyDescent="0.2">
      <c r="A895" s="231"/>
      <c r="B895" s="12"/>
      <c r="C895" s="230"/>
      <c r="D895" s="230"/>
      <c r="E895" s="230"/>
      <c r="F895" s="12"/>
      <c r="G895" s="12"/>
    </row>
    <row r="896" spans="1:7" x14ac:dyDescent="0.2">
      <c r="A896" s="231"/>
      <c r="B896" s="12"/>
      <c r="C896" s="230"/>
      <c r="D896" s="230"/>
      <c r="E896" s="230"/>
      <c r="F896" s="12"/>
      <c r="G896" s="12"/>
    </row>
    <row r="897" spans="1:7" x14ac:dyDescent="0.2">
      <c r="A897" s="231"/>
      <c r="B897" s="12"/>
      <c r="C897" s="230"/>
      <c r="D897" s="230"/>
      <c r="E897" s="230"/>
      <c r="F897" s="12"/>
      <c r="G897" s="12"/>
    </row>
    <row r="898" spans="1:7" x14ac:dyDescent="0.2">
      <c r="A898" s="231"/>
      <c r="B898" s="12"/>
      <c r="C898" s="230"/>
      <c r="D898" s="230"/>
      <c r="E898" s="230"/>
      <c r="F898" s="12"/>
      <c r="G898" s="12"/>
    </row>
    <row r="899" spans="1:7" x14ac:dyDescent="0.2">
      <c r="A899" s="231"/>
      <c r="B899" s="12"/>
      <c r="C899" s="230"/>
      <c r="D899" s="230"/>
      <c r="E899" s="230"/>
      <c r="F899" s="12"/>
      <c r="G899" s="12"/>
    </row>
    <row r="900" spans="1:7" x14ac:dyDescent="0.2">
      <c r="A900" s="231"/>
      <c r="B900" s="12"/>
      <c r="C900" s="230"/>
      <c r="D900" s="230"/>
      <c r="E900" s="230"/>
      <c r="F900" s="12"/>
      <c r="G900" s="12"/>
    </row>
    <row r="901" spans="1:7" x14ac:dyDescent="0.2">
      <c r="A901" s="231"/>
      <c r="B901" s="12"/>
      <c r="C901" s="230"/>
      <c r="D901" s="230"/>
      <c r="E901" s="230"/>
      <c r="F901" s="12"/>
      <c r="G901" s="12"/>
    </row>
    <row r="902" spans="1:7" x14ac:dyDescent="0.2">
      <c r="A902" s="231"/>
      <c r="B902" s="12"/>
      <c r="C902" s="230"/>
      <c r="D902" s="230"/>
      <c r="E902" s="230"/>
      <c r="F902" s="12"/>
      <c r="G902" s="12"/>
    </row>
    <row r="903" spans="1:7" x14ac:dyDescent="0.2">
      <c r="A903" s="231"/>
      <c r="B903" s="12"/>
      <c r="C903" s="230"/>
      <c r="D903" s="230"/>
      <c r="E903" s="230"/>
      <c r="F903" s="12"/>
      <c r="G903" s="12"/>
    </row>
    <row r="904" spans="1:7" x14ac:dyDescent="0.2">
      <c r="A904" s="231"/>
      <c r="B904" s="12"/>
      <c r="C904" s="230"/>
      <c r="D904" s="230"/>
      <c r="E904" s="230"/>
      <c r="F904" s="12"/>
      <c r="G904" s="12"/>
    </row>
    <row r="905" spans="1:7" x14ac:dyDescent="0.2">
      <c r="A905" s="231"/>
      <c r="B905" s="12"/>
      <c r="C905" s="230"/>
      <c r="D905" s="230"/>
      <c r="E905" s="230"/>
      <c r="F905" s="12"/>
      <c r="G905" s="12"/>
    </row>
    <row r="906" spans="1:7" x14ac:dyDescent="0.2">
      <c r="A906" s="231"/>
      <c r="B906" s="12"/>
      <c r="C906" s="230"/>
      <c r="D906" s="230"/>
      <c r="E906" s="230"/>
      <c r="F906" s="12"/>
      <c r="G906" s="12"/>
    </row>
    <row r="907" spans="1:7" x14ac:dyDescent="0.2">
      <c r="A907" s="231"/>
      <c r="B907" s="12"/>
      <c r="C907" s="230"/>
      <c r="D907" s="230"/>
      <c r="E907" s="230"/>
      <c r="F907" s="12"/>
      <c r="G907" s="12"/>
    </row>
    <row r="908" spans="1:7" x14ac:dyDescent="0.2">
      <c r="A908" s="231"/>
      <c r="B908" s="12"/>
      <c r="C908" s="230"/>
      <c r="D908" s="230"/>
      <c r="E908" s="230"/>
      <c r="F908" s="12"/>
      <c r="G908" s="12"/>
    </row>
    <row r="909" spans="1:7" x14ac:dyDescent="0.2">
      <c r="A909" s="231"/>
      <c r="B909" s="12"/>
      <c r="C909" s="230"/>
      <c r="D909" s="230"/>
      <c r="E909" s="230"/>
      <c r="F909" s="12"/>
      <c r="G909" s="12"/>
    </row>
    <row r="910" spans="1:7" x14ac:dyDescent="0.2">
      <c r="A910" s="231"/>
      <c r="B910" s="12"/>
      <c r="C910" s="230"/>
      <c r="D910" s="230"/>
      <c r="E910" s="230"/>
      <c r="F910" s="12"/>
      <c r="G910" s="12"/>
    </row>
    <row r="911" spans="1:7" x14ac:dyDescent="0.2">
      <c r="A911" s="231"/>
      <c r="B911" s="12"/>
      <c r="C911" s="230"/>
      <c r="D911" s="230"/>
      <c r="E911" s="230"/>
      <c r="F911" s="12"/>
      <c r="G911" s="12"/>
    </row>
    <row r="912" spans="1:7" x14ac:dyDescent="0.2">
      <c r="A912" s="231"/>
      <c r="B912" s="12"/>
      <c r="C912" s="230"/>
      <c r="D912" s="230"/>
      <c r="E912" s="230"/>
      <c r="F912" s="12"/>
      <c r="G912" s="12"/>
    </row>
    <row r="913" spans="1:7" x14ac:dyDescent="0.2">
      <c r="A913" s="231"/>
      <c r="B913" s="12"/>
      <c r="C913" s="230"/>
      <c r="D913" s="230"/>
      <c r="E913" s="230"/>
      <c r="F913" s="12"/>
      <c r="G913" s="12"/>
    </row>
    <row r="914" spans="1:7" x14ac:dyDescent="0.2">
      <c r="A914" s="231"/>
      <c r="B914" s="12"/>
      <c r="C914" s="230"/>
      <c r="D914" s="230"/>
      <c r="E914" s="230"/>
      <c r="F914" s="12"/>
      <c r="G914" s="12"/>
    </row>
    <row r="915" spans="1:7" x14ac:dyDescent="0.2">
      <c r="A915" s="231"/>
      <c r="B915" s="12"/>
      <c r="C915" s="230"/>
      <c r="D915" s="230"/>
      <c r="E915" s="230"/>
      <c r="F915" s="12"/>
      <c r="G915" s="12"/>
    </row>
    <row r="916" spans="1:7" x14ac:dyDescent="0.2">
      <c r="A916" s="231"/>
      <c r="B916" s="12"/>
      <c r="C916" s="230"/>
      <c r="D916" s="230"/>
      <c r="E916" s="230"/>
      <c r="F916" s="12"/>
      <c r="G916" s="12"/>
    </row>
    <row r="917" spans="1:7" x14ac:dyDescent="0.2">
      <c r="A917" s="231"/>
      <c r="B917" s="12"/>
      <c r="C917" s="230"/>
      <c r="D917" s="230"/>
      <c r="E917" s="230"/>
      <c r="F917" s="12"/>
      <c r="G917" s="12"/>
    </row>
    <row r="918" spans="1:7" x14ac:dyDescent="0.2">
      <c r="A918" s="231"/>
      <c r="B918" s="12"/>
      <c r="C918" s="230"/>
      <c r="D918" s="230"/>
      <c r="E918" s="230"/>
      <c r="F918" s="12"/>
      <c r="G918" s="12"/>
    </row>
    <row r="919" spans="1:7" x14ac:dyDescent="0.2">
      <c r="A919" s="231"/>
      <c r="B919" s="12"/>
      <c r="C919" s="230"/>
      <c r="D919" s="230"/>
      <c r="E919" s="230"/>
      <c r="F919" s="12"/>
      <c r="G919" s="12"/>
    </row>
    <row r="920" spans="1:7" x14ac:dyDescent="0.2">
      <c r="A920" s="231"/>
      <c r="B920" s="12"/>
      <c r="C920" s="230"/>
      <c r="D920" s="230"/>
      <c r="E920" s="230"/>
      <c r="F920" s="12"/>
      <c r="G920" s="12"/>
    </row>
    <row r="921" spans="1:7" x14ac:dyDescent="0.2">
      <c r="A921" s="231"/>
      <c r="B921" s="12"/>
      <c r="C921" s="230"/>
      <c r="D921" s="230"/>
      <c r="E921" s="230"/>
      <c r="F921" s="12"/>
      <c r="G921" s="12"/>
    </row>
    <row r="922" spans="1:7" x14ac:dyDescent="0.2">
      <c r="A922" s="231"/>
      <c r="B922" s="12"/>
      <c r="C922" s="230"/>
      <c r="D922" s="230"/>
      <c r="E922" s="230"/>
      <c r="F922" s="12"/>
      <c r="G922" s="12"/>
    </row>
    <row r="923" spans="1:7" x14ac:dyDescent="0.2">
      <c r="A923" s="231"/>
      <c r="B923" s="12"/>
      <c r="C923" s="230"/>
      <c r="D923" s="230"/>
      <c r="E923" s="230"/>
      <c r="F923" s="12"/>
      <c r="G923" s="12"/>
    </row>
    <row r="924" spans="1:7" x14ac:dyDescent="0.2">
      <c r="A924" s="231"/>
      <c r="B924" s="12"/>
      <c r="C924" s="230"/>
      <c r="D924" s="230"/>
      <c r="E924" s="230"/>
      <c r="F924" s="12"/>
      <c r="G924" s="12"/>
    </row>
    <row r="925" spans="1:7" x14ac:dyDescent="0.2">
      <c r="A925" s="231"/>
      <c r="B925" s="12"/>
      <c r="C925" s="230"/>
      <c r="D925" s="230"/>
      <c r="E925" s="230"/>
      <c r="F925" s="12"/>
      <c r="G925" s="12"/>
    </row>
    <row r="926" spans="1:7" x14ac:dyDescent="0.2">
      <c r="A926" s="231"/>
      <c r="B926" s="12"/>
      <c r="C926" s="230"/>
      <c r="D926" s="230"/>
      <c r="E926" s="230"/>
      <c r="F926" s="12"/>
      <c r="G926" s="12"/>
    </row>
    <row r="927" spans="1:7" x14ac:dyDescent="0.2">
      <c r="A927" s="231"/>
      <c r="B927" s="12"/>
      <c r="C927" s="230"/>
      <c r="D927" s="230"/>
      <c r="E927" s="230"/>
      <c r="F927" s="12"/>
      <c r="G927" s="12"/>
    </row>
    <row r="928" spans="1:7" x14ac:dyDescent="0.2">
      <c r="A928" s="231"/>
      <c r="B928" s="12"/>
      <c r="C928" s="230"/>
      <c r="D928" s="230"/>
      <c r="E928" s="230"/>
      <c r="F928" s="12"/>
      <c r="G928" s="12"/>
    </row>
    <row r="929" spans="1:7" x14ac:dyDescent="0.2">
      <c r="A929" s="231"/>
      <c r="B929" s="12"/>
      <c r="C929" s="230"/>
      <c r="D929" s="230"/>
      <c r="E929" s="230"/>
      <c r="F929" s="12"/>
      <c r="G929" s="12"/>
    </row>
    <row r="930" spans="1:7" x14ac:dyDescent="0.2">
      <c r="A930" s="231"/>
      <c r="B930" s="12"/>
      <c r="C930" s="230"/>
      <c r="D930" s="230"/>
      <c r="E930" s="230"/>
      <c r="F930" s="12"/>
      <c r="G930" s="12"/>
    </row>
    <row r="931" spans="1:7" x14ac:dyDescent="0.2">
      <c r="A931" s="231"/>
      <c r="B931" s="12"/>
      <c r="C931" s="230"/>
      <c r="D931" s="230"/>
      <c r="E931" s="230"/>
      <c r="F931" s="12"/>
      <c r="G931" s="12"/>
    </row>
    <row r="932" spans="1:7" x14ac:dyDescent="0.2">
      <c r="A932" s="231"/>
      <c r="B932" s="12"/>
      <c r="C932" s="230"/>
      <c r="D932" s="230"/>
      <c r="E932" s="230"/>
      <c r="F932" s="12"/>
      <c r="G932" s="12"/>
    </row>
    <row r="933" spans="1:7" x14ac:dyDescent="0.2">
      <c r="A933" s="231"/>
      <c r="B933" s="12"/>
      <c r="C933" s="230"/>
      <c r="D933" s="230"/>
      <c r="E933" s="230"/>
      <c r="F933" s="12"/>
      <c r="G933" s="12"/>
    </row>
    <row r="934" spans="1:7" x14ac:dyDescent="0.2">
      <c r="A934" s="231"/>
      <c r="B934" s="12"/>
      <c r="C934" s="230"/>
      <c r="D934" s="230"/>
      <c r="E934" s="230"/>
      <c r="F934" s="12"/>
      <c r="G934" s="12"/>
    </row>
    <row r="935" spans="1:7" x14ac:dyDescent="0.2">
      <c r="A935" s="231"/>
      <c r="B935" s="12"/>
      <c r="C935" s="230"/>
      <c r="D935" s="230"/>
      <c r="E935" s="230"/>
      <c r="F935" s="12"/>
      <c r="G935" s="12"/>
    </row>
    <row r="936" spans="1:7" x14ac:dyDescent="0.2">
      <c r="A936" s="231"/>
      <c r="B936" s="12"/>
      <c r="C936" s="230"/>
      <c r="D936" s="230"/>
      <c r="E936" s="230"/>
      <c r="F936" s="12"/>
      <c r="G936" s="12"/>
    </row>
    <row r="937" spans="1:7" x14ac:dyDescent="0.2">
      <c r="A937" s="231"/>
      <c r="B937" s="12"/>
      <c r="C937" s="230"/>
      <c r="D937" s="230"/>
      <c r="E937" s="230"/>
      <c r="F937" s="12"/>
      <c r="G937" s="12"/>
    </row>
    <row r="938" spans="1:7" x14ac:dyDescent="0.2">
      <c r="A938" s="231"/>
      <c r="B938" s="12"/>
      <c r="C938" s="230"/>
      <c r="D938" s="230"/>
      <c r="E938" s="230"/>
      <c r="F938" s="12"/>
      <c r="G938" s="12"/>
    </row>
    <row r="939" spans="1:7" x14ac:dyDescent="0.2">
      <c r="A939" s="231"/>
      <c r="B939" s="12"/>
      <c r="C939" s="230"/>
      <c r="D939" s="230"/>
      <c r="E939" s="230"/>
      <c r="F939" s="12"/>
      <c r="G939" s="12"/>
    </row>
    <row r="940" spans="1:7" x14ac:dyDescent="0.2">
      <c r="A940" s="231"/>
      <c r="B940" s="12"/>
      <c r="C940" s="230"/>
      <c r="D940" s="230"/>
      <c r="E940" s="230"/>
      <c r="F940" s="12"/>
      <c r="G940" s="12"/>
    </row>
    <row r="941" spans="1:7" x14ac:dyDescent="0.2">
      <c r="A941" s="231"/>
      <c r="B941" s="12"/>
      <c r="C941" s="230"/>
      <c r="D941" s="230"/>
      <c r="E941" s="230"/>
      <c r="F941" s="12"/>
      <c r="G941" s="12"/>
    </row>
    <row r="942" spans="1:7" x14ac:dyDescent="0.2">
      <c r="A942" s="231"/>
      <c r="B942" s="12"/>
      <c r="C942" s="230"/>
      <c r="D942" s="230"/>
      <c r="E942" s="230"/>
      <c r="F942" s="12"/>
      <c r="G942" s="12"/>
    </row>
    <row r="943" spans="1:7" x14ac:dyDescent="0.2">
      <c r="A943" s="231"/>
      <c r="B943" s="12"/>
      <c r="C943" s="230"/>
      <c r="D943" s="230"/>
      <c r="E943" s="230"/>
      <c r="F943" s="12"/>
      <c r="G943" s="12"/>
    </row>
    <row r="944" spans="1:7" x14ac:dyDescent="0.2">
      <c r="A944" s="231"/>
      <c r="B944" s="12"/>
      <c r="C944" s="230"/>
      <c r="D944" s="230"/>
      <c r="E944" s="230"/>
      <c r="F944" s="12"/>
      <c r="G944" s="12"/>
    </row>
    <row r="945" spans="1:7" x14ac:dyDescent="0.2">
      <c r="A945" s="231"/>
      <c r="B945" s="12"/>
      <c r="C945" s="230"/>
      <c r="D945" s="230"/>
      <c r="E945" s="230"/>
      <c r="F945" s="12"/>
      <c r="G945" s="12"/>
    </row>
    <row r="946" spans="1:7" x14ac:dyDescent="0.2">
      <c r="A946" s="231"/>
      <c r="B946" s="12"/>
      <c r="C946" s="230"/>
      <c r="D946" s="230"/>
      <c r="E946" s="230"/>
      <c r="F946" s="12"/>
      <c r="G946" s="12"/>
    </row>
    <row r="947" spans="1:7" x14ac:dyDescent="0.2">
      <c r="A947" s="231"/>
      <c r="B947" s="12"/>
      <c r="C947" s="230"/>
      <c r="D947" s="230"/>
      <c r="E947" s="230"/>
      <c r="F947" s="12"/>
      <c r="G947" s="12"/>
    </row>
    <row r="948" spans="1:7" x14ac:dyDescent="0.2">
      <c r="A948" s="231"/>
      <c r="B948" s="12"/>
      <c r="C948" s="230"/>
      <c r="D948" s="230"/>
      <c r="E948" s="230"/>
      <c r="F948" s="12"/>
      <c r="G948" s="12"/>
    </row>
    <row r="949" spans="1:7" x14ac:dyDescent="0.2">
      <c r="A949" s="231"/>
      <c r="B949" s="12"/>
      <c r="C949" s="230"/>
      <c r="D949" s="230"/>
      <c r="E949" s="230"/>
      <c r="F949" s="12"/>
      <c r="G949" s="12"/>
    </row>
    <row r="950" spans="1:7" x14ac:dyDescent="0.2">
      <c r="A950" s="231"/>
      <c r="B950" s="12"/>
      <c r="C950" s="230"/>
      <c r="D950" s="230"/>
      <c r="E950" s="230"/>
      <c r="F950" s="12"/>
      <c r="G950" s="12"/>
    </row>
    <row r="951" spans="1:7" x14ac:dyDescent="0.2">
      <c r="A951" s="231"/>
      <c r="B951" s="12"/>
      <c r="C951" s="230"/>
      <c r="D951" s="230"/>
      <c r="E951" s="230"/>
      <c r="F951" s="12"/>
      <c r="G951" s="12"/>
    </row>
    <row r="952" spans="1:7" x14ac:dyDescent="0.2">
      <c r="A952" s="231"/>
      <c r="B952" s="12"/>
      <c r="C952" s="230"/>
      <c r="D952" s="230"/>
      <c r="E952" s="230"/>
      <c r="F952" s="12"/>
      <c r="G952" s="12"/>
    </row>
    <row r="953" spans="1:7" x14ac:dyDescent="0.2">
      <c r="A953" s="231"/>
      <c r="B953" s="12"/>
      <c r="C953" s="230"/>
      <c r="D953" s="230"/>
      <c r="E953" s="230"/>
      <c r="F953" s="12"/>
      <c r="G953" s="12"/>
    </row>
    <row r="954" spans="1:7" x14ac:dyDescent="0.2">
      <c r="A954" s="231"/>
      <c r="B954" s="12"/>
      <c r="C954" s="230"/>
      <c r="D954" s="230"/>
      <c r="E954" s="230"/>
      <c r="F954" s="12"/>
      <c r="G954" s="12"/>
    </row>
    <row r="955" spans="1:7" x14ac:dyDescent="0.2">
      <c r="A955" s="231"/>
      <c r="B955" s="12"/>
      <c r="C955" s="230"/>
      <c r="D955" s="230"/>
      <c r="E955" s="230"/>
      <c r="F955" s="12"/>
      <c r="G955" s="12"/>
    </row>
    <row r="956" spans="1:7" x14ac:dyDescent="0.2">
      <c r="A956" s="231"/>
      <c r="B956" s="12"/>
      <c r="C956" s="230"/>
      <c r="D956" s="230"/>
      <c r="E956" s="230"/>
      <c r="F956" s="12"/>
      <c r="G956" s="12"/>
    </row>
    <row r="957" spans="1:7" x14ac:dyDescent="0.2">
      <c r="A957" s="231"/>
      <c r="B957" s="12"/>
      <c r="C957" s="230"/>
      <c r="D957" s="230"/>
      <c r="E957" s="230"/>
      <c r="F957" s="12"/>
      <c r="G957" s="12"/>
    </row>
    <row r="958" spans="1:7" x14ac:dyDescent="0.2">
      <c r="A958" s="231"/>
      <c r="B958" s="12"/>
      <c r="C958" s="230"/>
      <c r="D958" s="230"/>
      <c r="E958" s="230"/>
      <c r="F958" s="12"/>
      <c r="G958" s="12"/>
    </row>
    <row r="959" spans="1:7" x14ac:dyDescent="0.2">
      <c r="A959" s="231"/>
      <c r="B959" s="12"/>
      <c r="C959" s="230"/>
      <c r="D959" s="230"/>
      <c r="E959" s="230"/>
      <c r="F959" s="12"/>
      <c r="G959" s="12"/>
    </row>
    <row r="960" spans="1:7" x14ac:dyDescent="0.2">
      <c r="A960" s="231"/>
      <c r="B960" s="12"/>
      <c r="C960" s="230"/>
      <c r="D960" s="230"/>
      <c r="E960" s="230"/>
      <c r="F960" s="12"/>
      <c r="G960" s="12"/>
    </row>
    <row r="961" spans="1:7" x14ac:dyDescent="0.2">
      <c r="A961" s="231"/>
      <c r="B961" s="12"/>
      <c r="C961" s="230"/>
      <c r="D961" s="230"/>
      <c r="E961" s="230"/>
      <c r="F961" s="12"/>
      <c r="G961" s="12"/>
    </row>
    <row r="962" spans="1:7" x14ac:dyDescent="0.2">
      <c r="A962" s="231"/>
      <c r="B962" s="12"/>
      <c r="C962" s="230"/>
      <c r="D962" s="230"/>
      <c r="E962" s="230"/>
      <c r="F962" s="12"/>
      <c r="G962" s="12"/>
    </row>
    <row r="963" spans="1:7" x14ac:dyDescent="0.2">
      <c r="A963" s="231"/>
      <c r="B963" s="12"/>
      <c r="C963" s="230"/>
      <c r="D963" s="230"/>
      <c r="E963" s="230"/>
      <c r="F963" s="12"/>
      <c r="G963" s="12"/>
    </row>
    <row r="964" spans="1:7" x14ac:dyDescent="0.2">
      <c r="A964" s="231"/>
      <c r="B964" s="12"/>
      <c r="C964" s="230"/>
      <c r="D964" s="230"/>
      <c r="E964" s="230"/>
      <c r="F964" s="12"/>
      <c r="G964" s="12"/>
    </row>
    <row r="965" spans="1:7" x14ac:dyDescent="0.2">
      <c r="A965" s="231"/>
      <c r="B965" s="12"/>
      <c r="C965" s="230"/>
      <c r="D965" s="230"/>
      <c r="E965" s="230"/>
      <c r="F965" s="12"/>
      <c r="G965" s="12"/>
    </row>
    <row r="966" spans="1:7" x14ac:dyDescent="0.2">
      <c r="A966" s="231"/>
      <c r="B966" s="12"/>
      <c r="C966" s="230"/>
      <c r="D966" s="230"/>
      <c r="E966" s="230"/>
      <c r="F966" s="12"/>
      <c r="G966" s="12"/>
    </row>
    <row r="967" spans="1:7" x14ac:dyDescent="0.2">
      <c r="A967" s="231"/>
      <c r="B967" s="12"/>
      <c r="C967" s="230"/>
      <c r="D967" s="230"/>
      <c r="E967" s="230"/>
      <c r="F967" s="12"/>
      <c r="G967" s="12"/>
    </row>
    <row r="968" spans="1:7" x14ac:dyDescent="0.2">
      <c r="A968" s="231"/>
      <c r="B968" s="12"/>
      <c r="C968" s="230"/>
      <c r="D968" s="230"/>
      <c r="E968" s="230"/>
      <c r="F968" s="12"/>
      <c r="G968" s="12"/>
    </row>
    <row r="969" spans="1:7" x14ac:dyDescent="0.2">
      <c r="A969" s="231"/>
      <c r="B969" s="12"/>
      <c r="C969" s="230"/>
      <c r="D969" s="230"/>
      <c r="E969" s="230"/>
      <c r="F969" s="12"/>
      <c r="G969" s="12"/>
    </row>
    <row r="970" spans="1:7" x14ac:dyDescent="0.2">
      <c r="A970" s="231"/>
      <c r="B970" s="12"/>
      <c r="C970" s="230"/>
      <c r="D970" s="230"/>
      <c r="E970" s="230"/>
      <c r="F970" s="12"/>
      <c r="G970" s="12"/>
    </row>
    <row r="971" spans="1:7" x14ac:dyDescent="0.2">
      <c r="A971" s="231"/>
      <c r="B971" s="12"/>
      <c r="C971" s="230"/>
      <c r="D971" s="230"/>
      <c r="E971" s="230"/>
      <c r="F971" s="12"/>
      <c r="G971" s="12"/>
    </row>
    <row r="972" spans="1:7" x14ac:dyDescent="0.2">
      <c r="A972" s="231"/>
      <c r="B972" s="12"/>
      <c r="C972" s="230"/>
      <c r="D972" s="230"/>
      <c r="E972" s="230"/>
      <c r="F972" s="12"/>
      <c r="G972" s="12"/>
    </row>
    <row r="973" spans="1:7" x14ac:dyDescent="0.2">
      <c r="A973" s="231"/>
      <c r="B973" s="12"/>
      <c r="C973" s="230"/>
      <c r="D973" s="230"/>
      <c r="E973" s="230"/>
      <c r="F973" s="12"/>
      <c r="G973" s="12"/>
    </row>
    <row r="974" spans="1:7" x14ac:dyDescent="0.2">
      <c r="A974" s="231"/>
      <c r="B974" s="12"/>
      <c r="C974" s="230"/>
      <c r="D974" s="230"/>
      <c r="E974" s="230"/>
      <c r="F974" s="12"/>
      <c r="G974" s="12"/>
    </row>
    <row r="975" spans="1:7" x14ac:dyDescent="0.2">
      <c r="A975" s="231"/>
      <c r="B975" s="12"/>
      <c r="C975" s="230"/>
      <c r="D975" s="230"/>
      <c r="E975" s="230"/>
      <c r="F975" s="12"/>
      <c r="G975" s="12"/>
    </row>
    <row r="976" spans="1:7" x14ac:dyDescent="0.2">
      <c r="A976" s="231"/>
      <c r="B976" s="12"/>
      <c r="C976" s="230"/>
      <c r="D976" s="230"/>
      <c r="E976" s="230"/>
      <c r="F976" s="12"/>
      <c r="G976" s="12"/>
    </row>
    <row r="977" spans="1:7" x14ac:dyDescent="0.2">
      <c r="A977" s="231"/>
      <c r="B977" s="12"/>
      <c r="C977" s="230"/>
      <c r="D977" s="230"/>
      <c r="E977" s="230"/>
      <c r="F977" s="12"/>
      <c r="G977" s="12"/>
    </row>
    <row r="978" spans="1:7" x14ac:dyDescent="0.2">
      <c r="A978" s="231"/>
      <c r="B978" s="12"/>
      <c r="C978" s="230"/>
      <c r="D978" s="230"/>
      <c r="E978" s="230"/>
      <c r="F978" s="12"/>
      <c r="G978" s="12"/>
    </row>
    <row r="979" spans="1:7" x14ac:dyDescent="0.2">
      <c r="A979" s="231"/>
      <c r="B979" s="12"/>
      <c r="C979" s="230"/>
      <c r="D979" s="230"/>
      <c r="E979" s="230"/>
      <c r="F979" s="12"/>
      <c r="G979" s="12"/>
    </row>
    <row r="980" spans="1:7" x14ac:dyDescent="0.2">
      <c r="A980" s="231"/>
      <c r="B980" s="12"/>
      <c r="C980" s="230"/>
      <c r="D980" s="230"/>
      <c r="E980" s="230"/>
      <c r="F980" s="12"/>
      <c r="G980" s="12"/>
    </row>
    <row r="981" spans="1:7" x14ac:dyDescent="0.2">
      <c r="A981" s="231"/>
      <c r="B981" s="12"/>
      <c r="C981" s="230"/>
      <c r="D981" s="230"/>
      <c r="E981" s="230"/>
      <c r="F981" s="12"/>
      <c r="G981" s="12"/>
    </row>
    <row r="982" spans="1:7" x14ac:dyDescent="0.2">
      <c r="A982" s="231"/>
      <c r="B982" s="12"/>
      <c r="C982" s="230"/>
      <c r="D982" s="230"/>
      <c r="E982" s="230"/>
      <c r="F982" s="12"/>
      <c r="G982" s="12"/>
    </row>
    <row r="983" spans="1:7" x14ac:dyDescent="0.2">
      <c r="A983" s="231"/>
      <c r="B983" s="12"/>
      <c r="C983" s="230"/>
      <c r="D983" s="230"/>
      <c r="E983" s="230"/>
      <c r="F983" s="12"/>
      <c r="G983" s="12"/>
    </row>
    <row r="984" spans="1:7" x14ac:dyDescent="0.2">
      <c r="A984" s="231"/>
      <c r="B984" s="12"/>
      <c r="C984" s="230"/>
      <c r="D984" s="230"/>
      <c r="E984" s="230"/>
      <c r="F984" s="12"/>
      <c r="G984" s="12"/>
    </row>
    <row r="985" spans="1:7" x14ac:dyDescent="0.2">
      <c r="A985" s="231"/>
      <c r="B985" s="12"/>
      <c r="C985" s="230"/>
      <c r="D985" s="230"/>
      <c r="E985" s="230"/>
      <c r="F985" s="12"/>
      <c r="G985" s="12"/>
    </row>
    <row r="986" spans="1:7" x14ac:dyDescent="0.2">
      <c r="A986" s="231"/>
      <c r="B986" s="12"/>
      <c r="C986" s="230"/>
      <c r="D986" s="230"/>
      <c r="E986" s="230"/>
      <c r="F986" s="12"/>
      <c r="G986" s="12"/>
    </row>
    <row r="987" spans="1:7" x14ac:dyDescent="0.2">
      <c r="A987" s="231"/>
      <c r="B987" s="12"/>
      <c r="C987" s="230"/>
      <c r="D987" s="230"/>
      <c r="E987" s="230"/>
      <c r="F987" s="12"/>
      <c r="G987" s="12"/>
    </row>
    <row r="988" spans="1:7" x14ac:dyDescent="0.2">
      <c r="A988" s="231"/>
      <c r="B988" s="12"/>
      <c r="C988" s="230"/>
      <c r="D988" s="230"/>
      <c r="E988" s="230"/>
      <c r="F988" s="12"/>
      <c r="G988" s="12"/>
    </row>
    <row r="989" spans="1:7" x14ac:dyDescent="0.2">
      <c r="A989" s="231"/>
      <c r="B989" s="12"/>
      <c r="C989" s="230"/>
      <c r="D989" s="230"/>
      <c r="E989" s="230"/>
      <c r="F989" s="12"/>
      <c r="G989" s="12"/>
    </row>
    <row r="990" spans="1:7" x14ac:dyDescent="0.2">
      <c r="A990" s="231"/>
      <c r="B990" s="12"/>
      <c r="C990" s="230"/>
      <c r="D990" s="230"/>
      <c r="E990" s="230"/>
      <c r="F990" s="12"/>
      <c r="G990" s="12"/>
    </row>
    <row r="991" spans="1:7" x14ac:dyDescent="0.2">
      <c r="A991" s="231"/>
      <c r="B991" s="12"/>
      <c r="C991" s="230"/>
      <c r="D991" s="230"/>
      <c r="E991" s="230"/>
      <c r="F991" s="12"/>
      <c r="G991" s="12"/>
    </row>
    <row r="992" spans="1:7" x14ac:dyDescent="0.2">
      <c r="A992" s="231"/>
      <c r="B992" s="12"/>
      <c r="C992" s="230"/>
      <c r="D992" s="230"/>
      <c r="E992" s="230"/>
      <c r="F992" s="12"/>
      <c r="G992" s="12"/>
    </row>
    <row r="993" spans="1:7" x14ac:dyDescent="0.2">
      <c r="A993" s="231"/>
      <c r="B993" s="12"/>
      <c r="C993" s="230"/>
      <c r="D993" s="230"/>
      <c r="E993" s="230"/>
      <c r="F993" s="12"/>
      <c r="G993" s="12"/>
    </row>
    <row r="994" spans="1:7" x14ac:dyDescent="0.2">
      <c r="A994" s="231"/>
      <c r="B994" s="12"/>
      <c r="C994" s="230"/>
      <c r="D994" s="230"/>
      <c r="E994" s="230"/>
      <c r="F994" s="12"/>
      <c r="G994" s="12"/>
    </row>
    <row r="995" spans="1:7" x14ac:dyDescent="0.2">
      <c r="A995" s="231"/>
      <c r="B995" s="12"/>
      <c r="C995" s="230"/>
      <c r="D995" s="230"/>
      <c r="E995" s="230"/>
      <c r="F995" s="12"/>
      <c r="G995" s="12"/>
    </row>
    <row r="996" spans="1:7" x14ac:dyDescent="0.2">
      <c r="A996" s="231"/>
      <c r="B996" s="12"/>
      <c r="C996" s="230"/>
      <c r="D996" s="230"/>
      <c r="E996" s="230"/>
      <c r="F996" s="12"/>
      <c r="G996" s="12"/>
    </row>
    <row r="997" spans="1:7" x14ac:dyDescent="0.2">
      <c r="A997" s="231"/>
      <c r="B997" s="12"/>
      <c r="C997" s="230"/>
      <c r="D997" s="230"/>
      <c r="E997" s="230"/>
      <c r="F997" s="12"/>
      <c r="G997" s="12"/>
    </row>
    <row r="998" spans="1:7" x14ac:dyDescent="0.2">
      <c r="A998" s="231"/>
      <c r="B998" s="12"/>
      <c r="C998" s="230"/>
      <c r="D998" s="230"/>
      <c r="E998" s="230"/>
      <c r="F998" s="12"/>
      <c r="G998" s="12"/>
    </row>
    <row r="999" spans="1:7" x14ac:dyDescent="0.2">
      <c r="A999" s="231"/>
      <c r="B999" s="12"/>
      <c r="C999" s="230"/>
      <c r="D999" s="230"/>
      <c r="E999" s="230"/>
      <c r="F999" s="12"/>
      <c r="G999" s="12"/>
    </row>
    <row r="1000" spans="1:7" x14ac:dyDescent="0.2">
      <c r="A1000" s="231"/>
      <c r="B1000" s="12"/>
      <c r="C1000" s="230"/>
      <c r="D1000" s="230"/>
      <c r="E1000" s="230"/>
      <c r="F1000" s="12"/>
      <c r="G1000" s="12"/>
    </row>
    <row r="1001" spans="1:7" x14ac:dyDescent="0.2">
      <c r="A1001" s="231"/>
      <c r="B1001" s="12"/>
      <c r="C1001" s="230"/>
      <c r="D1001" s="230"/>
      <c r="E1001" s="230"/>
      <c r="F1001" s="12"/>
      <c r="G1001" s="12"/>
    </row>
    <row r="1002" spans="1:7" x14ac:dyDescent="0.2">
      <c r="A1002" s="231"/>
      <c r="B1002" s="12"/>
      <c r="C1002" s="230"/>
      <c r="D1002" s="230"/>
      <c r="E1002" s="230"/>
      <c r="F1002" s="12"/>
      <c r="G1002" s="12"/>
    </row>
    <row r="1003" spans="1:7" x14ac:dyDescent="0.2">
      <c r="A1003" s="231"/>
      <c r="B1003" s="12"/>
      <c r="C1003" s="230"/>
      <c r="D1003" s="230"/>
      <c r="E1003" s="230"/>
      <c r="F1003" s="12"/>
      <c r="G1003" s="12"/>
    </row>
    <row r="1004" spans="1:7" x14ac:dyDescent="0.2">
      <c r="A1004" s="231"/>
      <c r="B1004" s="12"/>
      <c r="C1004" s="230"/>
      <c r="D1004" s="230"/>
      <c r="E1004" s="230"/>
      <c r="F1004" s="12"/>
      <c r="G1004" s="12"/>
    </row>
    <row r="1005" spans="1:7" x14ac:dyDescent="0.2">
      <c r="A1005" s="231"/>
      <c r="B1005" s="12"/>
      <c r="C1005" s="230"/>
      <c r="D1005" s="230"/>
      <c r="E1005" s="230"/>
      <c r="F1005" s="12"/>
      <c r="G1005" s="12"/>
    </row>
    <row r="1006" spans="1:7" x14ac:dyDescent="0.2">
      <c r="A1006" s="231"/>
      <c r="B1006" s="12"/>
      <c r="C1006" s="230"/>
      <c r="D1006" s="230"/>
      <c r="E1006" s="230"/>
      <c r="F1006" s="12"/>
      <c r="G1006" s="12"/>
    </row>
    <row r="1007" spans="1:7" x14ac:dyDescent="0.2">
      <c r="A1007" s="231"/>
      <c r="B1007" s="12"/>
      <c r="C1007" s="230"/>
      <c r="D1007" s="230"/>
      <c r="E1007" s="230"/>
      <c r="F1007" s="12"/>
      <c r="G1007" s="12"/>
    </row>
    <row r="1008" spans="1:7" x14ac:dyDescent="0.2">
      <c r="A1008" s="231"/>
      <c r="B1008" s="12"/>
      <c r="C1008" s="230"/>
      <c r="D1008" s="230"/>
      <c r="E1008" s="230"/>
      <c r="F1008" s="12"/>
      <c r="G1008" s="12"/>
    </row>
    <row r="1009" spans="1:7" x14ac:dyDescent="0.2">
      <c r="A1009" s="231"/>
      <c r="B1009" s="12"/>
      <c r="C1009" s="230"/>
      <c r="D1009" s="230"/>
      <c r="E1009" s="230"/>
      <c r="F1009" s="12"/>
      <c r="G1009" s="12"/>
    </row>
    <row r="1010" spans="1:7" x14ac:dyDescent="0.2">
      <c r="A1010" s="231"/>
      <c r="B1010" s="12"/>
      <c r="C1010" s="230"/>
      <c r="D1010" s="230"/>
      <c r="E1010" s="230"/>
      <c r="F1010" s="12"/>
      <c r="G1010" s="12"/>
    </row>
    <row r="1011" spans="1:7" x14ac:dyDescent="0.2">
      <c r="A1011" s="231"/>
      <c r="B1011" s="12"/>
      <c r="C1011" s="230"/>
      <c r="D1011" s="230"/>
      <c r="E1011" s="230"/>
      <c r="F1011" s="12"/>
      <c r="G1011" s="12"/>
    </row>
    <row r="1012" spans="1:7" x14ac:dyDescent="0.2">
      <c r="A1012" s="231"/>
      <c r="B1012" s="12"/>
      <c r="C1012" s="230"/>
      <c r="D1012" s="230"/>
      <c r="E1012" s="230"/>
      <c r="F1012" s="12"/>
      <c r="G1012" s="12"/>
    </row>
    <row r="1013" spans="1:7" x14ac:dyDescent="0.2">
      <c r="A1013" s="231"/>
      <c r="B1013" s="12"/>
      <c r="C1013" s="230"/>
      <c r="D1013" s="230"/>
      <c r="E1013" s="230"/>
      <c r="F1013" s="12"/>
      <c r="G1013" s="12"/>
    </row>
    <row r="1014" spans="1:7" x14ac:dyDescent="0.2">
      <c r="A1014" s="231"/>
      <c r="B1014" s="12"/>
      <c r="C1014" s="230"/>
      <c r="D1014" s="230"/>
      <c r="E1014" s="230"/>
      <c r="F1014" s="12"/>
      <c r="G1014" s="12"/>
    </row>
    <row r="1015" spans="1:7" x14ac:dyDescent="0.2">
      <c r="A1015" s="231"/>
      <c r="B1015" s="12"/>
      <c r="C1015" s="230"/>
      <c r="D1015" s="230"/>
      <c r="E1015" s="230"/>
      <c r="F1015" s="12"/>
      <c r="G1015" s="12"/>
    </row>
    <row r="1016" spans="1:7" x14ac:dyDescent="0.2">
      <c r="A1016" s="231"/>
      <c r="B1016" s="12"/>
      <c r="C1016" s="230"/>
      <c r="D1016" s="230"/>
      <c r="E1016" s="230"/>
      <c r="F1016" s="12"/>
      <c r="G1016" s="12"/>
    </row>
    <row r="1017" spans="1:7" x14ac:dyDescent="0.2">
      <c r="A1017" s="231"/>
      <c r="B1017" s="12"/>
      <c r="C1017" s="230"/>
      <c r="D1017" s="230"/>
      <c r="E1017" s="230"/>
      <c r="F1017" s="12"/>
      <c r="G1017" s="12"/>
    </row>
    <row r="1018" spans="1:7" x14ac:dyDescent="0.2">
      <c r="A1018" s="231"/>
      <c r="B1018" s="12"/>
      <c r="C1018" s="230"/>
      <c r="D1018" s="230"/>
      <c r="E1018" s="230"/>
      <c r="F1018" s="12"/>
      <c r="G1018" s="12"/>
    </row>
    <row r="1019" spans="1:7" x14ac:dyDescent="0.2">
      <c r="A1019" s="231"/>
      <c r="B1019" s="12"/>
      <c r="C1019" s="230"/>
      <c r="D1019" s="230"/>
      <c r="E1019" s="230"/>
      <c r="F1019" s="12"/>
      <c r="G1019" s="12"/>
    </row>
    <row r="1020" spans="1:7" x14ac:dyDescent="0.2">
      <c r="A1020" s="231"/>
      <c r="B1020" s="12"/>
      <c r="C1020" s="230"/>
      <c r="D1020" s="230"/>
      <c r="E1020" s="230"/>
      <c r="F1020" s="12"/>
      <c r="G1020" s="12"/>
    </row>
    <row r="1021" spans="1:7" x14ac:dyDescent="0.2">
      <c r="A1021" s="231"/>
      <c r="B1021" s="12"/>
      <c r="C1021" s="230"/>
      <c r="D1021" s="230"/>
      <c r="E1021" s="230"/>
      <c r="F1021" s="12"/>
      <c r="G1021" s="12"/>
    </row>
    <row r="1022" spans="1:7" x14ac:dyDescent="0.2">
      <c r="A1022" s="231"/>
      <c r="B1022" s="12"/>
      <c r="C1022" s="230"/>
      <c r="D1022" s="230"/>
      <c r="E1022" s="230"/>
      <c r="F1022" s="12"/>
      <c r="G1022" s="12"/>
    </row>
    <row r="1023" spans="1:7" x14ac:dyDescent="0.2">
      <c r="A1023" s="231"/>
      <c r="B1023" s="12"/>
      <c r="C1023" s="230"/>
      <c r="D1023" s="230"/>
      <c r="E1023" s="230"/>
      <c r="F1023" s="12"/>
      <c r="G1023" s="12"/>
    </row>
    <row r="1024" spans="1:7" x14ac:dyDescent="0.2">
      <c r="A1024" s="231"/>
      <c r="B1024" s="12"/>
      <c r="C1024" s="230"/>
      <c r="D1024" s="230"/>
      <c r="E1024" s="230"/>
      <c r="F1024" s="12"/>
      <c r="G1024" s="12"/>
    </row>
    <row r="1025" spans="1:7" x14ac:dyDescent="0.2">
      <c r="A1025" s="231"/>
      <c r="B1025" s="12"/>
      <c r="C1025" s="230"/>
      <c r="D1025" s="230"/>
      <c r="E1025" s="230"/>
      <c r="F1025" s="12"/>
      <c r="G1025" s="12"/>
    </row>
    <row r="1026" spans="1:7" x14ac:dyDescent="0.2">
      <c r="A1026" s="231"/>
      <c r="B1026" s="12"/>
      <c r="C1026" s="230"/>
      <c r="D1026" s="230"/>
      <c r="E1026" s="230"/>
      <c r="F1026" s="12"/>
      <c r="G1026" s="12"/>
    </row>
    <row r="1027" spans="1:7" x14ac:dyDescent="0.2">
      <c r="A1027" s="231"/>
      <c r="B1027" s="12"/>
      <c r="C1027" s="230"/>
      <c r="D1027" s="230"/>
      <c r="E1027" s="230"/>
      <c r="F1027" s="12"/>
      <c r="G1027" s="12"/>
    </row>
    <row r="1028" spans="1:7" x14ac:dyDescent="0.2">
      <c r="A1028" s="231"/>
      <c r="B1028" s="12"/>
      <c r="C1028" s="230"/>
      <c r="D1028" s="230"/>
      <c r="E1028" s="230"/>
      <c r="F1028" s="12"/>
      <c r="G1028" s="12"/>
    </row>
    <row r="1029" spans="1:7" x14ac:dyDescent="0.2">
      <c r="A1029" s="231"/>
      <c r="B1029" s="12"/>
      <c r="C1029" s="230"/>
      <c r="D1029" s="230"/>
      <c r="E1029" s="230"/>
      <c r="F1029" s="12"/>
      <c r="G1029" s="12"/>
    </row>
    <row r="1030" spans="1:7" x14ac:dyDescent="0.2">
      <c r="A1030" s="231"/>
      <c r="B1030" s="12"/>
      <c r="C1030" s="230"/>
      <c r="D1030" s="230"/>
      <c r="E1030" s="230"/>
      <c r="F1030" s="12"/>
      <c r="G1030" s="12"/>
    </row>
    <row r="1031" spans="1:7" x14ac:dyDescent="0.2">
      <c r="A1031" s="231"/>
      <c r="B1031" s="12"/>
      <c r="C1031" s="230"/>
      <c r="D1031" s="230"/>
      <c r="E1031" s="230"/>
      <c r="F1031" s="12"/>
      <c r="G1031" s="12"/>
    </row>
    <row r="1032" spans="1:7" x14ac:dyDescent="0.2">
      <c r="A1032" s="231"/>
      <c r="B1032" s="12"/>
      <c r="C1032" s="230"/>
      <c r="D1032" s="230"/>
      <c r="E1032" s="230"/>
      <c r="F1032" s="12"/>
      <c r="G1032" s="12"/>
    </row>
    <row r="1033" spans="1:7" x14ac:dyDescent="0.2">
      <c r="A1033" s="231"/>
      <c r="B1033" s="12"/>
      <c r="C1033" s="230"/>
      <c r="D1033" s="230"/>
      <c r="E1033" s="230"/>
      <c r="F1033" s="12"/>
      <c r="G1033" s="12"/>
    </row>
    <row r="1034" spans="1:7" x14ac:dyDescent="0.2">
      <c r="A1034" s="231"/>
      <c r="B1034" s="12"/>
      <c r="C1034" s="230"/>
      <c r="D1034" s="230"/>
      <c r="E1034" s="230"/>
      <c r="F1034" s="12"/>
      <c r="G1034" s="12"/>
    </row>
    <row r="1035" spans="1:7" x14ac:dyDescent="0.2">
      <c r="A1035" s="231"/>
      <c r="B1035" s="12"/>
      <c r="C1035" s="230"/>
      <c r="D1035" s="230"/>
      <c r="E1035" s="230"/>
      <c r="F1035" s="12"/>
      <c r="G1035" s="12"/>
    </row>
    <row r="1036" spans="1:7" x14ac:dyDescent="0.2">
      <c r="A1036" s="231"/>
      <c r="B1036" s="12"/>
      <c r="C1036" s="230"/>
      <c r="D1036" s="230"/>
      <c r="E1036" s="230"/>
      <c r="F1036" s="12"/>
      <c r="G1036" s="12"/>
    </row>
    <row r="1037" spans="1:7" x14ac:dyDescent="0.2">
      <c r="A1037" s="231"/>
      <c r="B1037" s="12"/>
      <c r="C1037" s="230"/>
      <c r="D1037" s="230"/>
      <c r="E1037" s="230"/>
      <c r="F1037" s="12"/>
      <c r="G1037" s="12"/>
    </row>
    <row r="1038" spans="1:7" x14ac:dyDescent="0.2">
      <c r="A1038" s="231"/>
      <c r="B1038" s="12"/>
      <c r="C1038" s="230"/>
      <c r="D1038" s="230"/>
      <c r="E1038" s="230"/>
      <c r="F1038" s="12"/>
      <c r="G1038" s="12"/>
    </row>
    <row r="1039" spans="1:7" x14ac:dyDescent="0.2">
      <c r="A1039" s="231"/>
      <c r="B1039" s="12"/>
      <c r="C1039" s="230"/>
      <c r="D1039" s="230"/>
      <c r="E1039" s="230"/>
      <c r="F1039" s="12"/>
      <c r="G1039" s="12"/>
    </row>
    <row r="1040" spans="1:7" x14ac:dyDescent="0.2">
      <c r="A1040" s="231"/>
      <c r="B1040" s="12"/>
      <c r="C1040" s="230"/>
      <c r="D1040" s="230"/>
      <c r="E1040" s="230"/>
      <c r="F1040" s="12"/>
      <c r="G1040" s="12"/>
    </row>
    <row r="1041" spans="1:7" x14ac:dyDescent="0.2">
      <c r="A1041" s="231"/>
      <c r="B1041" s="12"/>
      <c r="C1041" s="230"/>
      <c r="D1041" s="230"/>
      <c r="E1041" s="230"/>
      <c r="F1041" s="12"/>
      <c r="G1041" s="12"/>
    </row>
    <row r="1042" spans="1:7" x14ac:dyDescent="0.2">
      <c r="A1042" s="231"/>
      <c r="B1042" s="12"/>
      <c r="C1042" s="230"/>
      <c r="D1042" s="230"/>
      <c r="E1042" s="230"/>
      <c r="F1042" s="12"/>
      <c r="G1042" s="12"/>
    </row>
    <row r="1043" spans="1:7" x14ac:dyDescent="0.2">
      <c r="A1043" s="231"/>
      <c r="B1043" s="12"/>
      <c r="C1043" s="230"/>
      <c r="D1043" s="230"/>
      <c r="E1043" s="230"/>
      <c r="F1043" s="12"/>
      <c r="G1043" s="12"/>
    </row>
    <row r="1044" spans="1:7" x14ac:dyDescent="0.2">
      <c r="A1044" s="231"/>
      <c r="B1044" s="12"/>
      <c r="C1044" s="230"/>
      <c r="D1044" s="230"/>
      <c r="E1044" s="230"/>
      <c r="F1044" s="12"/>
      <c r="G1044" s="12"/>
    </row>
    <row r="1045" spans="1:7" x14ac:dyDescent="0.2">
      <c r="A1045" s="231"/>
      <c r="B1045" s="12"/>
      <c r="C1045" s="230"/>
      <c r="D1045" s="230"/>
      <c r="E1045" s="230"/>
      <c r="F1045" s="12"/>
      <c r="G1045" s="12"/>
    </row>
    <row r="1046" spans="1:7" x14ac:dyDescent="0.2">
      <c r="A1046" s="231"/>
      <c r="B1046" s="12"/>
      <c r="C1046" s="230"/>
      <c r="D1046" s="230"/>
      <c r="E1046" s="230"/>
      <c r="F1046" s="12"/>
      <c r="G1046" s="12"/>
    </row>
    <row r="1047" spans="1:7" x14ac:dyDescent="0.2">
      <c r="A1047" s="231"/>
      <c r="B1047" s="12"/>
      <c r="C1047" s="230"/>
      <c r="D1047" s="230"/>
      <c r="E1047" s="230"/>
      <c r="F1047" s="12"/>
      <c r="G1047" s="12"/>
    </row>
    <row r="1048" spans="1:7" x14ac:dyDescent="0.2">
      <c r="A1048" s="231"/>
      <c r="B1048" s="12"/>
      <c r="C1048" s="230"/>
      <c r="D1048" s="230"/>
      <c r="E1048" s="230"/>
      <c r="F1048" s="12"/>
      <c r="G1048" s="12"/>
    </row>
    <row r="1049" spans="1:7" x14ac:dyDescent="0.2">
      <c r="A1049" s="231"/>
      <c r="B1049" s="12"/>
      <c r="C1049" s="230"/>
      <c r="D1049" s="230"/>
      <c r="E1049" s="230"/>
      <c r="F1049" s="12"/>
      <c r="G1049" s="12"/>
    </row>
    <row r="1050" spans="1:7" x14ac:dyDescent="0.2">
      <c r="A1050" s="231"/>
      <c r="B1050" s="12"/>
      <c r="C1050" s="230"/>
      <c r="D1050" s="230"/>
      <c r="E1050" s="230"/>
      <c r="F1050" s="12"/>
      <c r="G1050" s="12"/>
    </row>
    <row r="1051" spans="1:7" x14ac:dyDescent="0.2">
      <c r="A1051" s="231"/>
      <c r="B1051" s="12"/>
      <c r="C1051" s="230"/>
      <c r="D1051" s="230"/>
      <c r="E1051" s="230"/>
      <c r="F1051" s="12"/>
      <c r="G1051" s="12"/>
    </row>
    <row r="1052" spans="1:7" x14ac:dyDescent="0.2">
      <c r="A1052" s="231"/>
      <c r="B1052" s="12"/>
      <c r="C1052" s="230"/>
      <c r="D1052" s="230"/>
      <c r="E1052" s="230"/>
      <c r="F1052" s="12"/>
      <c r="G1052" s="12"/>
    </row>
    <row r="1053" spans="1:7" x14ac:dyDescent="0.2">
      <c r="A1053" s="231"/>
      <c r="B1053" s="12"/>
      <c r="C1053" s="230"/>
      <c r="D1053" s="230"/>
      <c r="E1053" s="230"/>
      <c r="F1053" s="12"/>
      <c r="G1053" s="12"/>
    </row>
    <row r="1054" spans="1:7" x14ac:dyDescent="0.2">
      <c r="A1054" s="231"/>
      <c r="B1054" s="12"/>
      <c r="C1054" s="230"/>
      <c r="D1054" s="230"/>
      <c r="E1054" s="230"/>
      <c r="F1054" s="12"/>
      <c r="G1054" s="12"/>
    </row>
    <row r="1055" spans="1:7" x14ac:dyDescent="0.2">
      <c r="A1055" s="231"/>
      <c r="B1055" s="12"/>
      <c r="C1055" s="230"/>
      <c r="D1055" s="230"/>
      <c r="E1055" s="230"/>
      <c r="F1055" s="12"/>
      <c r="G1055" s="12"/>
    </row>
    <row r="1056" spans="1:7" x14ac:dyDescent="0.2">
      <c r="A1056" s="231"/>
      <c r="B1056" s="12"/>
      <c r="C1056" s="230"/>
      <c r="D1056" s="230"/>
      <c r="E1056" s="230"/>
      <c r="F1056" s="12"/>
      <c r="G1056" s="12"/>
    </row>
    <row r="1057" spans="1:7" x14ac:dyDescent="0.2">
      <c r="A1057" s="231"/>
      <c r="B1057" s="12"/>
      <c r="C1057" s="230"/>
      <c r="D1057" s="230"/>
      <c r="E1057" s="230"/>
      <c r="F1057" s="12"/>
      <c r="G1057" s="12"/>
    </row>
    <row r="1058" spans="1:7" x14ac:dyDescent="0.2">
      <c r="A1058" s="231"/>
      <c r="B1058" s="12"/>
      <c r="C1058" s="230"/>
      <c r="D1058" s="230"/>
      <c r="E1058" s="230"/>
      <c r="F1058" s="12"/>
      <c r="G1058" s="12"/>
    </row>
    <row r="1059" spans="1:7" x14ac:dyDescent="0.2">
      <c r="A1059" s="231"/>
      <c r="B1059" s="12"/>
      <c r="C1059" s="230"/>
      <c r="D1059" s="230"/>
      <c r="E1059" s="230"/>
      <c r="F1059" s="12"/>
      <c r="G1059" s="12"/>
    </row>
    <row r="1060" spans="1:7" x14ac:dyDescent="0.2">
      <c r="A1060" s="231"/>
      <c r="B1060" s="12"/>
      <c r="C1060" s="230"/>
      <c r="D1060" s="230"/>
      <c r="E1060" s="230"/>
      <c r="F1060" s="12"/>
      <c r="G1060" s="12"/>
    </row>
    <row r="1061" spans="1:7" x14ac:dyDescent="0.2">
      <c r="A1061" s="231"/>
      <c r="B1061" s="12"/>
      <c r="C1061" s="230"/>
      <c r="D1061" s="230"/>
      <c r="E1061" s="230"/>
      <c r="F1061" s="12"/>
      <c r="G1061" s="12"/>
    </row>
    <row r="1062" spans="1:7" x14ac:dyDescent="0.2">
      <c r="A1062" s="231"/>
      <c r="B1062" s="12"/>
      <c r="C1062" s="230"/>
      <c r="D1062" s="230"/>
      <c r="E1062" s="230"/>
      <c r="F1062" s="12"/>
      <c r="G1062" s="12"/>
    </row>
    <row r="1063" spans="1:7" x14ac:dyDescent="0.2">
      <c r="A1063" s="231"/>
      <c r="B1063" s="12"/>
      <c r="C1063" s="230"/>
      <c r="D1063" s="230"/>
      <c r="E1063" s="230"/>
      <c r="F1063" s="12"/>
      <c r="G1063" s="12"/>
    </row>
    <row r="1064" spans="1:7" x14ac:dyDescent="0.2">
      <c r="A1064" s="231"/>
      <c r="B1064" s="12"/>
      <c r="C1064" s="230"/>
      <c r="D1064" s="230"/>
      <c r="E1064" s="230"/>
      <c r="F1064" s="12"/>
      <c r="G1064" s="12"/>
    </row>
    <row r="1065" spans="1:7" x14ac:dyDescent="0.2">
      <c r="A1065" s="231"/>
      <c r="B1065" s="12"/>
      <c r="C1065" s="230"/>
      <c r="D1065" s="230"/>
      <c r="E1065" s="230"/>
      <c r="F1065" s="12"/>
      <c r="G1065" s="12"/>
    </row>
    <row r="1066" spans="1:7" x14ac:dyDescent="0.2">
      <c r="A1066" s="231"/>
      <c r="B1066" s="12"/>
      <c r="C1066" s="230"/>
      <c r="D1066" s="230"/>
      <c r="E1066" s="230"/>
      <c r="F1066" s="12"/>
      <c r="G1066" s="12"/>
    </row>
    <row r="1067" spans="1:7" x14ac:dyDescent="0.2">
      <c r="A1067" s="231"/>
      <c r="B1067" s="12"/>
      <c r="C1067" s="230"/>
      <c r="D1067" s="230"/>
      <c r="E1067" s="230"/>
      <c r="F1067" s="12"/>
      <c r="G1067" s="12"/>
    </row>
    <row r="1068" spans="1:7" x14ac:dyDescent="0.2">
      <c r="A1068" s="231"/>
      <c r="B1068" s="12"/>
      <c r="C1068" s="230"/>
      <c r="D1068" s="230"/>
      <c r="E1068" s="230"/>
      <c r="F1068" s="12"/>
      <c r="G1068" s="12"/>
    </row>
    <row r="1069" spans="1:7" x14ac:dyDescent="0.2">
      <c r="A1069" s="231"/>
      <c r="B1069" s="12"/>
      <c r="C1069" s="230"/>
      <c r="D1069" s="230"/>
      <c r="E1069" s="230"/>
      <c r="F1069" s="12"/>
      <c r="G1069" s="12"/>
    </row>
    <row r="1070" spans="1:7" x14ac:dyDescent="0.2">
      <c r="A1070" s="231"/>
      <c r="B1070" s="12"/>
      <c r="C1070" s="230"/>
      <c r="D1070" s="230"/>
      <c r="E1070" s="230"/>
      <c r="F1070" s="12"/>
      <c r="G1070" s="12"/>
    </row>
    <row r="1071" spans="1:7" x14ac:dyDescent="0.2">
      <c r="A1071" s="231"/>
      <c r="B1071" s="12"/>
      <c r="C1071" s="230"/>
      <c r="D1071" s="230"/>
      <c r="E1071" s="230"/>
      <c r="F1071" s="12"/>
      <c r="G1071" s="12"/>
    </row>
    <row r="1072" spans="1:7" x14ac:dyDescent="0.2">
      <c r="A1072" s="231"/>
      <c r="B1072" s="12"/>
      <c r="C1072" s="230"/>
      <c r="D1072" s="230"/>
      <c r="E1072" s="230"/>
      <c r="F1072" s="12"/>
      <c r="G1072" s="12"/>
    </row>
    <row r="1073" spans="1:7" x14ac:dyDescent="0.2">
      <c r="A1073" s="231"/>
      <c r="B1073" s="12"/>
      <c r="C1073" s="230"/>
      <c r="D1073" s="230"/>
      <c r="E1073" s="230"/>
      <c r="F1073" s="12"/>
      <c r="G1073" s="12"/>
    </row>
    <row r="1074" spans="1:7" x14ac:dyDescent="0.2">
      <c r="A1074" s="231"/>
      <c r="B1074" s="12"/>
      <c r="C1074" s="230"/>
      <c r="D1074" s="230"/>
      <c r="E1074" s="230"/>
      <c r="F1074" s="12"/>
      <c r="G1074" s="12"/>
    </row>
    <row r="1075" spans="1:7" x14ac:dyDescent="0.2">
      <c r="A1075" s="231"/>
      <c r="B1075" s="12"/>
      <c r="C1075" s="230"/>
      <c r="D1075" s="230"/>
      <c r="E1075" s="230"/>
      <c r="F1075" s="12"/>
      <c r="G1075" s="12"/>
    </row>
    <row r="1076" spans="1:7" x14ac:dyDescent="0.2">
      <c r="A1076" s="231"/>
      <c r="B1076" s="12"/>
      <c r="C1076" s="230"/>
      <c r="D1076" s="230"/>
      <c r="E1076" s="230"/>
      <c r="F1076" s="12"/>
      <c r="G1076" s="12"/>
    </row>
    <row r="1077" spans="1:7" x14ac:dyDescent="0.2">
      <c r="A1077" s="231"/>
      <c r="B1077" s="12"/>
      <c r="C1077" s="230"/>
      <c r="D1077" s="230"/>
      <c r="E1077" s="230"/>
      <c r="F1077" s="12"/>
      <c r="G1077" s="12"/>
    </row>
    <row r="1078" spans="1:7" x14ac:dyDescent="0.2">
      <c r="A1078" s="231"/>
      <c r="B1078" s="12"/>
      <c r="C1078" s="230"/>
      <c r="D1078" s="230"/>
      <c r="E1078" s="230"/>
      <c r="F1078" s="12"/>
      <c r="G1078" s="12"/>
    </row>
    <row r="1079" spans="1:7" x14ac:dyDescent="0.2">
      <c r="A1079" s="231"/>
      <c r="B1079" s="12"/>
      <c r="C1079" s="230"/>
      <c r="D1079" s="230"/>
      <c r="E1079" s="230"/>
      <c r="F1079" s="12"/>
      <c r="G1079" s="12"/>
    </row>
    <row r="1080" spans="1:7" x14ac:dyDescent="0.2">
      <c r="A1080" s="231"/>
      <c r="B1080" s="12"/>
      <c r="C1080" s="230"/>
      <c r="D1080" s="230"/>
      <c r="E1080" s="230"/>
      <c r="F1080" s="12"/>
      <c r="G1080" s="12"/>
    </row>
    <row r="1081" spans="1:7" x14ac:dyDescent="0.2">
      <c r="A1081" s="231"/>
      <c r="B1081" s="12"/>
      <c r="C1081" s="230"/>
      <c r="D1081" s="230"/>
      <c r="E1081" s="230"/>
      <c r="F1081" s="12"/>
      <c r="G1081" s="12"/>
    </row>
    <row r="1082" spans="1:7" x14ac:dyDescent="0.2">
      <c r="A1082" s="231"/>
      <c r="B1082" s="12"/>
      <c r="C1082" s="230"/>
      <c r="D1082" s="230"/>
      <c r="E1082" s="230"/>
      <c r="F1082" s="12"/>
      <c r="G1082" s="12"/>
    </row>
    <row r="1083" spans="1:7" x14ac:dyDescent="0.2">
      <c r="A1083" s="231"/>
      <c r="B1083" s="12"/>
      <c r="C1083" s="230"/>
      <c r="D1083" s="230"/>
      <c r="E1083" s="230"/>
      <c r="F1083" s="12"/>
      <c r="G1083" s="12"/>
    </row>
    <row r="1084" spans="1:7" x14ac:dyDescent="0.2">
      <c r="A1084" s="231"/>
      <c r="B1084" s="12"/>
      <c r="C1084" s="230"/>
      <c r="D1084" s="230"/>
      <c r="E1084" s="230"/>
      <c r="F1084" s="12"/>
      <c r="G1084" s="12"/>
    </row>
    <row r="1085" spans="1:7" x14ac:dyDescent="0.2">
      <c r="A1085" s="231"/>
      <c r="B1085" s="12"/>
      <c r="C1085" s="230"/>
      <c r="D1085" s="230"/>
      <c r="E1085" s="230"/>
      <c r="F1085" s="12"/>
      <c r="G1085" s="12"/>
    </row>
    <row r="1086" spans="1:7" x14ac:dyDescent="0.2">
      <c r="A1086" s="231"/>
      <c r="B1086" s="12"/>
      <c r="C1086" s="230"/>
      <c r="D1086" s="230"/>
      <c r="E1086" s="230"/>
      <c r="F1086" s="12"/>
      <c r="G1086" s="12"/>
    </row>
    <row r="1087" spans="1:7" x14ac:dyDescent="0.2">
      <c r="A1087" s="231"/>
      <c r="B1087" s="12"/>
      <c r="C1087" s="230"/>
      <c r="D1087" s="230"/>
      <c r="E1087" s="230"/>
      <c r="F1087" s="12"/>
      <c r="G1087" s="12"/>
    </row>
    <row r="1088" spans="1:7" x14ac:dyDescent="0.2">
      <c r="A1088" s="231"/>
      <c r="B1088" s="12"/>
      <c r="C1088" s="230"/>
      <c r="D1088" s="230"/>
      <c r="E1088" s="230"/>
      <c r="F1088" s="12"/>
      <c r="G1088" s="12"/>
    </row>
    <row r="1089" spans="1:7" x14ac:dyDescent="0.2">
      <c r="A1089" s="231"/>
      <c r="B1089" s="12"/>
      <c r="C1089" s="230"/>
      <c r="D1089" s="230"/>
      <c r="E1089" s="230"/>
      <c r="F1089" s="12"/>
      <c r="G1089" s="12"/>
    </row>
    <row r="1090" spans="1:7" x14ac:dyDescent="0.2">
      <c r="A1090" s="231"/>
      <c r="B1090" s="12"/>
      <c r="C1090" s="230"/>
      <c r="D1090" s="230"/>
      <c r="E1090" s="230"/>
      <c r="F1090" s="12"/>
      <c r="G1090" s="12"/>
    </row>
    <row r="1091" spans="1:7" x14ac:dyDescent="0.2">
      <c r="A1091" s="231"/>
      <c r="B1091" s="12"/>
      <c r="C1091" s="230"/>
      <c r="D1091" s="230"/>
      <c r="E1091" s="230"/>
      <c r="F1091" s="12"/>
      <c r="G1091" s="12"/>
    </row>
    <row r="1092" spans="1:7" x14ac:dyDescent="0.2">
      <c r="A1092" s="231"/>
      <c r="B1092" s="12"/>
      <c r="C1092" s="230"/>
      <c r="D1092" s="230"/>
      <c r="E1092" s="230"/>
      <c r="F1092" s="12"/>
      <c r="G1092" s="12"/>
    </row>
    <row r="1093" spans="1:7" x14ac:dyDescent="0.2">
      <c r="A1093" s="231"/>
      <c r="B1093" s="12"/>
      <c r="C1093" s="230"/>
      <c r="D1093" s="230"/>
      <c r="E1093" s="230"/>
      <c r="F1093" s="12"/>
      <c r="G1093" s="12"/>
    </row>
    <row r="1094" spans="1:7" x14ac:dyDescent="0.2">
      <c r="A1094" s="231"/>
      <c r="B1094" s="12"/>
      <c r="C1094" s="230"/>
      <c r="D1094" s="230"/>
      <c r="E1094" s="230"/>
      <c r="F1094" s="12"/>
      <c r="G1094" s="12"/>
    </row>
    <row r="1095" spans="1:7" x14ac:dyDescent="0.2">
      <c r="A1095" s="231"/>
      <c r="B1095" s="12"/>
      <c r="C1095" s="230"/>
      <c r="D1095" s="230"/>
      <c r="E1095" s="230"/>
      <c r="F1095" s="12"/>
      <c r="G1095" s="12"/>
    </row>
    <row r="1096" spans="1:7" x14ac:dyDescent="0.2">
      <c r="A1096" s="231"/>
      <c r="B1096" s="12"/>
      <c r="C1096" s="230"/>
      <c r="D1096" s="230"/>
      <c r="E1096" s="230"/>
      <c r="F1096" s="12"/>
      <c r="G1096" s="12"/>
    </row>
    <row r="1097" spans="1:7" x14ac:dyDescent="0.2">
      <c r="A1097" s="231"/>
      <c r="B1097" s="12"/>
      <c r="C1097" s="230"/>
      <c r="D1097" s="230"/>
      <c r="E1097" s="230"/>
      <c r="F1097" s="12"/>
      <c r="G1097" s="12"/>
    </row>
    <row r="1098" spans="1:7" x14ac:dyDescent="0.2">
      <c r="A1098" s="231"/>
      <c r="B1098" s="12"/>
      <c r="C1098" s="230"/>
      <c r="D1098" s="230"/>
      <c r="E1098" s="230"/>
      <c r="F1098" s="12"/>
      <c r="G1098" s="12"/>
    </row>
    <row r="1099" spans="1:7" x14ac:dyDescent="0.2">
      <c r="A1099" s="231"/>
      <c r="B1099" s="12"/>
      <c r="C1099" s="230"/>
      <c r="D1099" s="230"/>
      <c r="E1099" s="230"/>
      <c r="F1099" s="12"/>
      <c r="G1099" s="12"/>
    </row>
    <row r="1100" spans="1:7" x14ac:dyDescent="0.2">
      <c r="A1100" s="231"/>
      <c r="B1100" s="12"/>
      <c r="C1100" s="230"/>
      <c r="D1100" s="230"/>
      <c r="E1100" s="230"/>
      <c r="F1100" s="12"/>
      <c r="G1100" s="12"/>
    </row>
    <row r="1101" spans="1:7" x14ac:dyDescent="0.2">
      <c r="A1101" s="231"/>
      <c r="B1101" s="12"/>
      <c r="C1101" s="230"/>
      <c r="D1101" s="230"/>
      <c r="E1101" s="230"/>
      <c r="F1101" s="12"/>
      <c r="G1101" s="12"/>
    </row>
    <row r="1102" spans="1:7" x14ac:dyDescent="0.2">
      <c r="A1102" s="231"/>
      <c r="B1102" s="12"/>
      <c r="C1102" s="230"/>
      <c r="D1102" s="230"/>
      <c r="E1102" s="230"/>
      <c r="F1102" s="12"/>
      <c r="G1102" s="12"/>
    </row>
    <row r="1103" spans="1:7" x14ac:dyDescent="0.2">
      <c r="A1103" s="231"/>
      <c r="B1103" s="12"/>
      <c r="C1103" s="230"/>
      <c r="D1103" s="230"/>
      <c r="E1103" s="230"/>
      <c r="F1103" s="12"/>
      <c r="G1103" s="12"/>
    </row>
    <row r="1104" spans="1:7" x14ac:dyDescent="0.2">
      <c r="A1104" s="231"/>
      <c r="B1104" s="12"/>
      <c r="C1104" s="230"/>
      <c r="D1104" s="230"/>
      <c r="E1104" s="230"/>
      <c r="F1104" s="12"/>
      <c r="G1104" s="12"/>
    </row>
    <row r="1105" spans="1:7" x14ac:dyDescent="0.2">
      <c r="A1105" s="231"/>
      <c r="B1105" s="12"/>
      <c r="C1105" s="230"/>
      <c r="D1105" s="230"/>
      <c r="E1105" s="230"/>
      <c r="F1105" s="12"/>
      <c r="G1105" s="12"/>
    </row>
    <row r="1106" spans="1:7" x14ac:dyDescent="0.2">
      <c r="A1106" s="231"/>
      <c r="B1106" s="12"/>
      <c r="C1106" s="230"/>
      <c r="D1106" s="230"/>
      <c r="E1106" s="230"/>
      <c r="F1106" s="12"/>
      <c r="G1106" s="12"/>
    </row>
    <row r="1107" spans="1:7" x14ac:dyDescent="0.2">
      <c r="A1107" s="231"/>
      <c r="B1107" s="12"/>
      <c r="C1107" s="230"/>
      <c r="D1107" s="230"/>
      <c r="E1107" s="230"/>
      <c r="F1107" s="12"/>
      <c r="G1107" s="12"/>
    </row>
    <row r="1108" spans="1:7" x14ac:dyDescent="0.2">
      <c r="A1108" s="231"/>
      <c r="B1108" s="12"/>
      <c r="C1108" s="230"/>
      <c r="D1108" s="230"/>
      <c r="E1108" s="230"/>
      <c r="F1108" s="12"/>
      <c r="G1108" s="12"/>
    </row>
    <row r="1109" spans="1:7" x14ac:dyDescent="0.2">
      <c r="A1109" s="231"/>
      <c r="B1109" s="12"/>
      <c r="C1109" s="230"/>
      <c r="D1109" s="230"/>
      <c r="E1109" s="230"/>
      <c r="F1109" s="12"/>
      <c r="G1109" s="12"/>
    </row>
    <row r="1110" spans="1:7" x14ac:dyDescent="0.2">
      <c r="A1110" s="231"/>
      <c r="B1110" s="12"/>
      <c r="C1110" s="230"/>
      <c r="D1110" s="230"/>
      <c r="E1110" s="230"/>
      <c r="F1110" s="12"/>
      <c r="G1110" s="12"/>
    </row>
    <row r="1111" spans="1:7" x14ac:dyDescent="0.2">
      <c r="A1111" s="231"/>
      <c r="B1111" s="12"/>
      <c r="C1111" s="230"/>
      <c r="D1111" s="230"/>
      <c r="E1111" s="230"/>
      <c r="F1111" s="12"/>
      <c r="G1111" s="12"/>
    </row>
    <row r="1112" spans="1:7" x14ac:dyDescent="0.2">
      <c r="A1112" s="231"/>
      <c r="B1112" s="12"/>
      <c r="C1112" s="230"/>
      <c r="D1112" s="230"/>
      <c r="E1112" s="230"/>
      <c r="F1112" s="12"/>
      <c r="G1112" s="12"/>
    </row>
    <row r="1113" spans="1:7" x14ac:dyDescent="0.2">
      <c r="A1113" s="231"/>
      <c r="B1113" s="12"/>
      <c r="C1113" s="230"/>
      <c r="D1113" s="230"/>
      <c r="E1113" s="230"/>
      <c r="F1113" s="12"/>
      <c r="G1113" s="12"/>
    </row>
    <row r="1114" spans="1:7" x14ac:dyDescent="0.2">
      <c r="A1114" s="231"/>
      <c r="B1114" s="12"/>
      <c r="C1114" s="230"/>
      <c r="D1114" s="230"/>
      <c r="E1114" s="230"/>
      <c r="F1114" s="12"/>
      <c r="G1114" s="12"/>
    </row>
    <row r="1115" spans="1:7" x14ac:dyDescent="0.2">
      <c r="A1115" s="231"/>
      <c r="B1115" s="12"/>
      <c r="C1115" s="230"/>
      <c r="D1115" s="230"/>
      <c r="E1115" s="230"/>
      <c r="F1115" s="12"/>
      <c r="G1115" s="12"/>
    </row>
    <row r="1116" spans="1:7" x14ac:dyDescent="0.2">
      <c r="A1116" s="231"/>
      <c r="B1116" s="12"/>
      <c r="C1116" s="230"/>
      <c r="D1116" s="230"/>
      <c r="E1116" s="230"/>
      <c r="F1116" s="12"/>
      <c r="G1116" s="12"/>
    </row>
    <row r="1117" spans="1:7" x14ac:dyDescent="0.2">
      <c r="A1117" s="231"/>
      <c r="B1117" s="12"/>
      <c r="C1117" s="230"/>
      <c r="D1117" s="230"/>
      <c r="E1117" s="230"/>
      <c r="F1117" s="12"/>
      <c r="G1117" s="12"/>
    </row>
    <row r="1118" spans="1:7" x14ac:dyDescent="0.2">
      <c r="A1118" s="231"/>
      <c r="B1118" s="12"/>
      <c r="C1118" s="230"/>
      <c r="D1118" s="230"/>
      <c r="E1118" s="230"/>
      <c r="F1118" s="12"/>
      <c r="G1118" s="12"/>
    </row>
    <row r="1119" spans="1:7" x14ac:dyDescent="0.2">
      <c r="A1119" s="231"/>
      <c r="B1119" s="12"/>
      <c r="C1119" s="230"/>
      <c r="D1119" s="230"/>
      <c r="E1119" s="230"/>
      <c r="F1119" s="12"/>
      <c r="G1119" s="12"/>
    </row>
    <row r="1120" spans="1:7" x14ac:dyDescent="0.2">
      <c r="A1120" s="231"/>
      <c r="B1120" s="12"/>
      <c r="C1120" s="230"/>
      <c r="D1120" s="230"/>
      <c r="E1120" s="230"/>
      <c r="F1120" s="12"/>
      <c r="G1120" s="12"/>
    </row>
    <row r="1121" spans="1:7" x14ac:dyDescent="0.2">
      <c r="A1121" s="231"/>
      <c r="B1121" s="12"/>
      <c r="C1121" s="230"/>
      <c r="D1121" s="230"/>
      <c r="E1121" s="230"/>
      <c r="F1121" s="12"/>
      <c r="G1121" s="12"/>
    </row>
    <row r="1122" spans="1:7" x14ac:dyDescent="0.2">
      <c r="A1122" s="231"/>
      <c r="B1122" s="12"/>
      <c r="C1122" s="230"/>
      <c r="D1122" s="230"/>
      <c r="E1122" s="230"/>
      <c r="F1122" s="12"/>
      <c r="G1122" s="12"/>
    </row>
    <row r="1123" spans="1:7" x14ac:dyDescent="0.2">
      <c r="A1123" s="231"/>
      <c r="B1123" s="12"/>
      <c r="C1123" s="230"/>
      <c r="D1123" s="230"/>
      <c r="E1123" s="230"/>
      <c r="F1123" s="12"/>
      <c r="G1123" s="12"/>
    </row>
    <row r="1124" spans="1:7" x14ac:dyDescent="0.2">
      <c r="A1124" s="231"/>
      <c r="B1124" s="12"/>
      <c r="C1124" s="230"/>
      <c r="D1124" s="230"/>
      <c r="E1124" s="230"/>
      <c r="F1124" s="12"/>
      <c r="G1124" s="12"/>
    </row>
    <row r="1125" spans="1:7" x14ac:dyDescent="0.2">
      <c r="A1125" s="231"/>
      <c r="B1125" s="12"/>
      <c r="C1125" s="230"/>
      <c r="D1125" s="230"/>
      <c r="E1125" s="230"/>
      <c r="F1125" s="12"/>
      <c r="G1125" s="12"/>
    </row>
    <row r="1126" spans="1:7" x14ac:dyDescent="0.2">
      <c r="A1126" s="231"/>
      <c r="B1126" s="12"/>
      <c r="C1126" s="230"/>
      <c r="D1126" s="230"/>
      <c r="E1126" s="230"/>
      <c r="F1126" s="12"/>
      <c r="G1126" s="12"/>
    </row>
    <row r="1127" spans="1:7" x14ac:dyDescent="0.2">
      <c r="A1127" s="231"/>
      <c r="B1127" s="12"/>
      <c r="C1127" s="230"/>
      <c r="D1127" s="230"/>
      <c r="E1127" s="230"/>
      <c r="F1127" s="12"/>
      <c r="G1127" s="12"/>
    </row>
    <row r="1128" spans="1:7" x14ac:dyDescent="0.2">
      <c r="A1128" s="231"/>
      <c r="B1128" s="12"/>
      <c r="C1128" s="230"/>
      <c r="D1128" s="230"/>
      <c r="E1128" s="230"/>
      <c r="F1128" s="12"/>
      <c r="G1128" s="12"/>
    </row>
    <row r="1129" spans="1:7" x14ac:dyDescent="0.2">
      <c r="A1129" s="231"/>
      <c r="B1129" s="12"/>
      <c r="C1129" s="230"/>
      <c r="D1129" s="230"/>
      <c r="E1129" s="230"/>
      <c r="F1129" s="12"/>
      <c r="G1129" s="12"/>
    </row>
    <row r="1130" spans="1:7" x14ac:dyDescent="0.2">
      <c r="A1130" s="231"/>
      <c r="B1130" s="12"/>
      <c r="C1130" s="230"/>
      <c r="D1130" s="230"/>
      <c r="E1130" s="230"/>
      <c r="F1130" s="12"/>
      <c r="G1130" s="12"/>
    </row>
    <row r="1131" spans="1:7" x14ac:dyDescent="0.2">
      <c r="A1131" s="231"/>
      <c r="B1131" s="12"/>
      <c r="C1131" s="230"/>
      <c r="D1131" s="230"/>
      <c r="E1131" s="230"/>
      <c r="F1131" s="12"/>
      <c r="G1131" s="12"/>
    </row>
    <row r="1132" spans="1:7" x14ac:dyDescent="0.2">
      <c r="A1132" s="231"/>
      <c r="B1132" s="12"/>
      <c r="C1132" s="230"/>
      <c r="D1132" s="230"/>
      <c r="E1132" s="230"/>
      <c r="F1132" s="12"/>
      <c r="G1132" s="12"/>
    </row>
    <row r="1133" spans="1:7" x14ac:dyDescent="0.2">
      <c r="A1133" s="231"/>
      <c r="B1133" s="12"/>
      <c r="C1133" s="230"/>
      <c r="D1133" s="230"/>
      <c r="E1133" s="230"/>
      <c r="F1133" s="12"/>
      <c r="G1133" s="12"/>
    </row>
    <row r="1134" spans="1:7" x14ac:dyDescent="0.2">
      <c r="A1134" s="231"/>
      <c r="B1134" s="12"/>
      <c r="C1134" s="230"/>
      <c r="D1134" s="230"/>
      <c r="E1134" s="230"/>
      <c r="F1134" s="12"/>
      <c r="G1134" s="12"/>
    </row>
    <row r="1135" spans="1:7" x14ac:dyDescent="0.2">
      <c r="A1135" s="231"/>
      <c r="B1135" s="12"/>
      <c r="C1135" s="230"/>
      <c r="D1135" s="230"/>
      <c r="E1135" s="230"/>
      <c r="F1135" s="12"/>
      <c r="G1135" s="12"/>
    </row>
    <row r="1136" spans="1:7" x14ac:dyDescent="0.2">
      <c r="A1136" s="231"/>
      <c r="B1136" s="12"/>
      <c r="C1136" s="230"/>
      <c r="D1136" s="230"/>
      <c r="E1136" s="230"/>
      <c r="F1136" s="12"/>
      <c r="G1136" s="12"/>
    </row>
    <row r="1137" spans="1:7" x14ac:dyDescent="0.2">
      <c r="A1137" s="231"/>
      <c r="B1137" s="12"/>
      <c r="C1137" s="230"/>
      <c r="D1137" s="230"/>
      <c r="E1137" s="230"/>
      <c r="F1137" s="12"/>
      <c r="G1137" s="12"/>
    </row>
    <row r="1138" spans="1:7" x14ac:dyDescent="0.2">
      <c r="A1138" s="231"/>
      <c r="B1138" s="12"/>
      <c r="C1138" s="230"/>
      <c r="D1138" s="230"/>
      <c r="E1138" s="230"/>
      <c r="F1138" s="12"/>
      <c r="G1138" s="12"/>
    </row>
    <row r="1139" spans="1:7" x14ac:dyDescent="0.2">
      <c r="A1139" s="231"/>
      <c r="B1139" s="12"/>
      <c r="C1139" s="230"/>
      <c r="D1139" s="230"/>
      <c r="E1139" s="230"/>
      <c r="F1139" s="12"/>
      <c r="G1139" s="12"/>
    </row>
    <row r="1140" spans="1:7" x14ac:dyDescent="0.2">
      <c r="A1140" s="231"/>
      <c r="B1140" s="12"/>
      <c r="C1140" s="230"/>
      <c r="D1140" s="230"/>
      <c r="E1140" s="230"/>
      <c r="F1140" s="12"/>
      <c r="G1140" s="12"/>
    </row>
    <row r="1141" spans="1:7" x14ac:dyDescent="0.2">
      <c r="A1141" s="231"/>
      <c r="B1141" s="12"/>
      <c r="C1141" s="230"/>
      <c r="D1141" s="230"/>
      <c r="E1141" s="230"/>
      <c r="F1141" s="12"/>
      <c r="G1141" s="12"/>
    </row>
    <row r="1142" spans="1:7" x14ac:dyDescent="0.2">
      <c r="A1142" s="231"/>
      <c r="B1142" s="12"/>
      <c r="C1142" s="230"/>
      <c r="D1142" s="230"/>
      <c r="E1142" s="230"/>
      <c r="F1142" s="12"/>
      <c r="G1142" s="12"/>
    </row>
    <row r="1143" spans="1:7" x14ac:dyDescent="0.2">
      <c r="A1143" s="231"/>
      <c r="B1143" s="12"/>
      <c r="C1143" s="230"/>
      <c r="D1143" s="230"/>
      <c r="E1143" s="230"/>
      <c r="F1143" s="12"/>
      <c r="G1143" s="12"/>
    </row>
    <row r="1144" spans="1:7" x14ac:dyDescent="0.2">
      <c r="A1144" s="231"/>
      <c r="B1144" s="12"/>
      <c r="C1144" s="230"/>
      <c r="D1144" s="230"/>
      <c r="E1144" s="230"/>
      <c r="F1144" s="12"/>
      <c r="G1144" s="12"/>
    </row>
    <row r="1145" spans="1:7" x14ac:dyDescent="0.2">
      <c r="A1145" s="231"/>
      <c r="B1145" s="12"/>
      <c r="C1145" s="230"/>
      <c r="D1145" s="230"/>
      <c r="E1145" s="230"/>
      <c r="F1145" s="12"/>
      <c r="G1145" s="12"/>
    </row>
    <row r="1146" spans="1:7" x14ac:dyDescent="0.2">
      <c r="A1146" s="231"/>
      <c r="B1146" s="12"/>
      <c r="C1146" s="230"/>
      <c r="D1146" s="230"/>
      <c r="E1146" s="230"/>
      <c r="F1146" s="12"/>
      <c r="G1146" s="12"/>
    </row>
    <row r="1147" spans="1:7" x14ac:dyDescent="0.2">
      <c r="A1147" s="231"/>
      <c r="B1147" s="12"/>
      <c r="C1147" s="230"/>
      <c r="D1147" s="230"/>
      <c r="E1147" s="230"/>
      <c r="F1147" s="12"/>
      <c r="G1147" s="12"/>
    </row>
    <row r="1148" spans="1:7" x14ac:dyDescent="0.2">
      <c r="A1148" s="231"/>
      <c r="B1148" s="12"/>
      <c r="C1148" s="230"/>
      <c r="D1148" s="230"/>
      <c r="E1148" s="230"/>
      <c r="F1148" s="12"/>
      <c r="G1148" s="12"/>
    </row>
    <row r="1149" spans="1:7" x14ac:dyDescent="0.2">
      <c r="A1149" s="231"/>
      <c r="B1149" s="12"/>
      <c r="C1149" s="230"/>
      <c r="D1149" s="230"/>
      <c r="E1149" s="230"/>
      <c r="F1149" s="12"/>
      <c r="G1149" s="12"/>
    </row>
    <row r="1150" spans="1:7" x14ac:dyDescent="0.2">
      <c r="A1150" s="231"/>
      <c r="B1150" s="12"/>
      <c r="C1150" s="230"/>
      <c r="D1150" s="230"/>
      <c r="E1150" s="230"/>
      <c r="F1150" s="12"/>
      <c r="G1150" s="12"/>
    </row>
    <row r="1151" spans="1:7" x14ac:dyDescent="0.2">
      <c r="A1151" s="231"/>
      <c r="B1151" s="12"/>
      <c r="C1151" s="230"/>
      <c r="D1151" s="230"/>
      <c r="E1151" s="230"/>
      <c r="F1151" s="12"/>
      <c r="G1151" s="12"/>
    </row>
    <row r="1152" spans="1:7" x14ac:dyDescent="0.2">
      <c r="A1152" s="231"/>
      <c r="B1152" s="12"/>
      <c r="C1152" s="230"/>
      <c r="D1152" s="230"/>
      <c r="E1152" s="230"/>
      <c r="F1152" s="12"/>
      <c r="G1152" s="12"/>
    </row>
    <row r="1153" spans="1:7" x14ac:dyDescent="0.2">
      <c r="A1153" s="231"/>
      <c r="B1153" s="12"/>
      <c r="C1153" s="230"/>
      <c r="D1153" s="230"/>
      <c r="E1153" s="230"/>
      <c r="F1153" s="12"/>
      <c r="G1153" s="12"/>
    </row>
    <row r="1154" spans="1:7" x14ac:dyDescent="0.2">
      <c r="A1154" s="231"/>
      <c r="B1154" s="12"/>
      <c r="C1154" s="230"/>
      <c r="D1154" s="230"/>
      <c r="E1154" s="230"/>
      <c r="F1154" s="12"/>
      <c r="G1154" s="12"/>
    </row>
    <row r="1155" spans="1:7" x14ac:dyDescent="0.2">
      <c r="A1155" s="231"/>
      <c r="B1155" s="12"/>
      <c r="C1155" s="230"/>
      <c r="D1155" s="230"/>
      <c r="E1155" s="230"/>
      <c r="F1155" s="12"/>
      <c r="G1155" s="12"/>
    </row>
    <row r="1156" spans="1:7" x14ac:dyDescent="0.2">
      <c r="A1156" s="231"/>
      <c r="B1156" s="12"/>
      <c r="C1156" s="230"/>
      <c r="D1156" s="230"/>
      <c r="E1156" s="230"/>
      <c r="F1156" s="12"/>
      <c r="G1156" s="12"/>
    </row>
    <row r="1157" spans="1:7" x14ac:dyDescent="0.2">
      <c r="A1157" s="231"/>
      <c r="B1157" s="12"/>
      <c r="C1157" s="230"/>
      <c r="D1157" s="230"/>
      <c r="E1157" s="230"/>
      <c r="F1157" s="12"/>
      <c r="G1157" s="12"/>
    </row>
    <row r="1158" spans="1:7" x14ac:dyDescent="0.2">
      <c r="A1158" s="231"/>
      <c r="B1158" s="12"/>
      <c r="C1158" s="230"/>
      <c r="D1158" s="230"/>
      <c r="E1158" s="230"/>
      <c r="F1158" s="12"/>
      <c r="G1158" s="12"/>
    </row>
    <row r="1159" spans="1:7" x14ac:dyDescent="0.2">
      <c r="A1159" s="231"/>
      <c r="B1159" s="12"/>
      <c r="C1159" s="230"/>
      <c r="D1159" s="230"/>
      <c r="E1159" s="230"/>
      <c r="F1159" s="12"/>
      <c r="G1159" s="12"/>
    </row>
    <row r="1160" spans="1:7" x14ac:dyDescent="0.2">
      <c r="A1160" s="231"/>
      <c r="B1160" s="12"/>
      <c r="C1160" s="230"/>
      <c r="D1160" s="230"/>
      <c r="E1160" s="230"/>
      <c r="F1160" s="12"/>
      <c r="G1160" s="12"/>
    </row>
    <row r="1161" spans="1:7" x14ac:dyDescent="0.2">
      <c r="A1161" s="231"/>
      <c r="B1161" s="12"/>
      <c r="C1161" s="230"/>
      <c r="D1161" s="230"/>
      <c r="E1161" s="230"/>
      <c r="F1161" s="12"/>
      <c r="G1161" s="12"/>
    </row>
    <row r="1162" spans="1:7" x14ac:dyDescent="0.2">
      <c r="A1162" s="231"/>
      <c r="B1162" s="12"/>
      <c r="C1162" s="230"/>
      <c r="D1162" s="230"/>
      <c r="E1162" s="230"/>
      <c r="F1162" s="12"/>
      <c r="G1162" s="12"/>
    </row>
    <row r="1163" spans="1:7" x14ac:dyDescent="0.2">
      <c r="A1163" s="231"/>
      <c r="B1163" s="12"/>
      <c r="C1163" s="230"/>
      <c r="D1163" s="230"/>
      <c r="E1163" s="230"/>
      <c r="F1163" s="12"/>
      <c r="G1163" s="12"/>
    </row>
    <row r="1164" spans="1:7" x14ac:dyDescent="0.2">
      <c r="A1164" s="231"/>
      <c r="B1164" s="12"/>
      <c r="C1164" s="230"/>
      <c r="D1164" s="230"/>
      <c r="E1164" s="230"/>
      <c r="F1164" s="12"/>
      <c r="G1164" s="12"/>
    </row>
    <row r="1165" spans="1:7" x14ac:dyDescent="0.2">
      <c r="A1165" s="231"/>
      <c r="B1165" s="12"/>
      <c r="C1165" s="230"/>
      <c r="D1165" s="230"/>
      <c r="E1165" s="230"/>
      <c r="F1165" s="12"/>
      <c r="G1165" s="12"/>
    </row>
    <row r="1166" spans="1:7" x14ac:dyDescent="0.2">
      <c r="A1166" s="231"/>
      <c r="B1166" s="12"/>
      <c r="C1166" s="230"/>
      <c r="D1166" s="230"/>
      <c r="E1166" s="230"/>
      <c r="F1166" s="12"/>
      <c r="G1166" s="12"/>
    </row>
    <row r="1167" spans="1:7" x14ac:dyDescent="0.2">
      <c r="A1167" s="231"/>
      <c r="B1167" s="12"/>
      <c r="C1167" s="230"/>
      <c r="D1167" s="230"/>
      <c r="E1167" s="230"/>
      <c r="F1167" s="12"/>
      <c r="G1167" s="12"/>
    </row>
    <row r="1168" spans="1:7" x14ac:dyDescent="0.2">
      <c r="A1168" s="231"/>
      <c r="B1168" s="12"/>
      <c r="C1168" s="230"/>
      <c r="D1168" s="230"/>
      <c r="E1168" s="230"/>
      <c r="F1168" s="12"/>
      <c r="G1168" s="12"/>
    </row>
    <row r="1169" spans="1:7" x14ac:dyDescent="0.2">
      <c r="A1169" s="231"/>
      <c r="B1169" s="12"/>
      <c r="C1169" s="230"/>
      <c r="D1169" s="230"/>
      <c r="E1169" s="230"/>
      <c r="F1169" s="12"/>
      <c r="G1169" s="12"/>
    </row>
    <row r="1170" spans="1:7" x14ac:dyDescent="0.2">
      <c r="A1170" s="231"/>
      <c r="B1170" s="12"/>
      <c r="C1170" s="230"/>
      <c r="D1170" s="230"/>
      <c r="E1170" s="230"/>
      <c r="F1170" s="12"/>
      <c r="G1170" s="12"/>
    </row>
    <row r="1171" spans="1:7" x14ac:dyDescent="0.2">
      <c r="A1171" s="231"/>
      <c r="B1171" s="12"/>
      <c r="C1171" s="230"/>
      <c r="D1171" s="230"/>
      <c r="E1171" s="230"/>
      <c r="F1171" s="12"/>
      <c r="G1171" s="12"/>
    </row>
    <row r="1172" spans="1:7" x14ac:dyDescent="0.2">
      <c r="A1172" s="231"/>
      <c r="B1172" s="12"/>
      <c r="C1172" s="230"/>
      <c r="D1172" s="230"/>
      <c r="E1172" s="230"/>
      <c r="F1172" s="12"/>
      <c r="G1172" s="12"/>
    </row>
    <row r="1173" spans="1:7" x14ac:dyDescent="0.2">
      <c r="A1173" s="231"/>
      <c r="B1173" s="12"/>
      <c r="C1173" s="230"/>
      <c r="D1173" s="230"/>
      <c r="E1173" s="230"/>
      <c r="F1173" s="12"/>
      <c r="G1173" s="12"/>
    </row>
    <row r="1174" spans="1:7" x14ac:dyDescent="0.2">
      <c r="A1174" s="231"/>
      <c r="B1174" s="12"/>
      <c r="C1174" s="230"/>
      <c r="D1174" s="230"/>
      <c r="E1174" s="230"/>
      <c r="F1174" s="12"/>
      <c r="G1174" s="12"/>
    </row>
    <row r="1175" spans="1:7" x14ac:dyDescent="0.2">
      <c r="A1175" s="231"/>
      <c r="B1175" s="12"/>
      <c r="C1175" s="230"/>
      <c r="D1175" s="230"/>
      <c r="E1175" s="230"/>
      <c r="F1175" s="12"/>
      <c r="G1175" s="12"/>
    </row>
    <row r="1176" spans="1:7" x14ac:dyDescent="0.2">
      <c r="A1176" s="231"/>
      <c r="B1176" s="12"/>
      <c r="C1176" s="230"/>
      <c r="D1176" s="230"/>
      <c r="E1176" s="230"/>
      <c r="F1176" s="12"/>
      <c r="G1176" s="12"/>
    </row>
    <row r="1177" spans="1:7" x14ac:dyDescent="0.2">
      <c r="A1177" s="231"/>
      <c r="B1177" s="12"/>
      <c r="C1177" s="230"/>
      <c r="D1177" s="230"/>
      <c r="E1177" s="230"/>
      <c r="F1177" s="12"/>
      <c r="G1177" s="12"/>
    </row>
    <row r="1178" spans="1:7" x14ac:dyDescent="0.2">
      <c r="A1178" s="231"/>
      <c r="B1178" s="12"/>
      <c r="C1178" s="230"/>
      <c r="D1178" s="230"/>
      <c r="E1178" s="230"/>
      <c r="F1178" s="12"/>
      <c r="G1178" s="12"/>
    </row>
    <row r="1179" spans="1:7" x14ac:dyDescent="0.2">
      <c r="A1179" s="231"/>
      <c r="B1179" s="12"/>
      <c r="C1179" s="230"/>
      <c r="D1179" s="230"/>
      <c r="E1179" s="230"/>
      <c r="F1179" s="12"/>
      <c r="G1179" s="12"/>
    </row>
    <row r="1180" spans="1:7" x14ac:dyDescent="0.2">
      <c r="A1180" s="231"/>
      <c r="B1180" s="12"/>
      <c r="C1180" s="230"/>
      <c r="D1180" s="230"/>
      <c r="E1180" s="230"/>
      <c r="F1180" s="12"/>
      <c r="G1180" s="12"/>
    </row>
    <row r="1181" spans="1:7" x14ac:dyDescent="0.2">
      <c r="A1181" s="231"/>
      <c r="B1181" s="12"/>
      <c r="C1181" s="230"/>
      <c r="D1181" s="230"/>
      <c r="E1181" s="230"/>
      <c r="F1181" s="12"/>
      <c r="G1181" s="12"/>
    </row>
    <row r="1182" spans="1:7" x14ac:dyDescent="0.2">
      <c r="A1182" s="231"/>
      <c r="B1182" s="12"/>
      <c r="C1182" s="230"/>
      <c r="D1182" s="230"/>
      <c r="E1182" s="230"/>
      <c r="F1182" s="12"/>
      <c r="G1182" s="12"/>
    </row>
    <row r="1183" spans="1:7" x14ac:dyDescent="0.2">
      <c r="A1183" s="231"/>
      <c r="B1183" s="12"/>
      <c r="C1183" s="230"/>
      <c r="D1183" s="230"/>
      <c r="E1183" s="230"/>
      <c r="F1183" s="12"/>
      <c r="G1183" s="12"/>
    </row>
    <row r="1184" spans="1:7" x14ac:dyDescent="0.2">
      <c r="A1184" s="231"/>
      <c r="B1184" s="12"/>
      <c r="C1184" s="230"/>
      <c r="D1184" s="230"/>
      <c r="E1184" s="230"/>
      <c r="F1184" s="12"/>
      <c r="G1184" s="12"/>
    </row>
    <row r="1185" spans="1:7" x14ac:dyDescent="0.2">
      <c r="A1185" s="231"/>
      <c r="B1185" s="12"/>
      <c r="C1185" s="230"/>
      <c r="D1185" s="230"/>
      <c r="E1185" s="230"/>
      <c r="F1185" s="12"/>
      <c r="G1185" s="12"/>
    </row>
    <row r="1186" spans="1:7" x14ac:dyDescent="0.2">
      <c r="A1186" s="231"/>
      <c r="B1186" s="12"/>
      <c r="C1186" s="230"/>
      <c r="D1186" s="230"/>
      <c r="E1186" s="230"/>
      <c r="F1186" s="12"/>
      <c r="G1186" s="12"/>
    </row>
    <row r="1187" spans="1:7" x14ac:dyDescent="0.2">
      <c r="A1187" s="231"/>
      <c r="B1187" s="12"/>
      <c r="C1187" s="230"/>
      <c r="D1187" s="230"/>
      <c r="E1187" s="230"/>
      <c r="F1187" s="12"/>
      <c r="G1187" s="12"/>
    </row>
    <row r="1188" spans="1:7" x14ac:dyDescent="0.2">
      <c r="A1188" s="231"/>
      <c r="B1188" s="12"/>
      <c r="C1188" s="230"/>
      <c r="D1188" s="230"/>
      <c r="E1188" s="230"/>
      <c r="F1188" s="12"/>
      <c r="G1188" s="12"/>
    </row>
    <row r="1189" spans="1:7" x14ac:dyDescent="0.2">
      <c r="A1189" s="231"/>
      <c r="B1189" s="12"/>
      <c r="C1189" s="230"/>
      <c r="D1189" s="230"/>
      <c r="E1189" s="230"/>
      <c r="F1189" s="12"/>
      <c r="G1189" s="12"/>
    </row>
    <row r="1190" spans="1:7" x14ac:dyDescent="0.2">
      <c r="A1190" s="231"/>
      <c r="B1190" s="12"/>
      <c r="C1190" s="230"/>
      <c r="D1190" s="230"/>
      <c r="E1190" s="230"/>
      <c r="F1190" s="12"/>
      <c r="G1190" s="12"/>
    </row>
    <row r="1191" spans="1:7" x14ac:dyDescent="0.2">
      <c r="A1191" s="231"/>
      <c r="B1191" s="12"/>
      <c r="C1191" s="230"/>
      <c r="D1191" s="230"/>
      <c r="E1191" s="230"/>
      <c r="F1191" s="12"/>
      <c r="G1191" s="12"/>
    </row>
    <row r="1192" spans="1:7" x14ac:dyDescent="0.2">
      <c r="A1192" s="231"/>
      <c r="B1192" s="12"/>
      <c r="C1192" s="230"/>
      <c r="D1192" s="230"/>
      <c r="E1192" s="230"/>
      <c r="F1192" s="12"/>
      <c r="G1192" s="12"/>
    </row>
    <row r="1193" spans="1:7" x14ac:dyDescent="0.2">
      <c r="A1193" s="231"/>
      <c r="B1193" s="12"/>
      <c r="C1193" s="230"/>
      <c r="D1193" s="230"/>
      <c r="E1193" s="230"/>
      <c r="F1193" s="12"/>
      <c r="G1193" s="12"/>
    </row>
    <row r="1194" spans="1:7" x14ac:dyDescent="0.2">
      <c r="A1194" s="231"/>
      <c r="B1194" s="12"/>
      <c r="C1194" s="230"/>
      <c r="D1194" s="230"/>
      <c r="E1194" s="230"/>
      <c r="F1194" s="12"/>
      <c r="G1194" s="12"/>
    </row>
    <row r="1195" spans="1:7" x14ac:dyDescent="0.2">
      <c r="A1195" s="231"/>
      <c r="B1195" s="12"/>
      <c r="C1195" s="230"/>
      <c r="D1195" s="230"/>
      <c r="E1195" s="230"/>
      <c r="F1195" s="12"/>
      <c r="G1195" s="12"/>
    </row>
    <row r="1196" spans="1:7" x14ac:dyDescent="0.2">
      <c r="A1196" s="231"/>
      <c r="B1196" s="12"/>
      <c r="C1196" s="230"/>
      <c r="D1196" s="230"/>
      <c r="E1196" s="230"/>
      <c r="F1196" s="12"/>
      <c r="G1196" s="12"/>
    </row>
    <row r="1197" spans="1:7" x14ac:dyDescent="0.2">
      <c r="A1197" s="231"/>
      <c r="B1197" s="12"/>
      <c r="C1197" s="230"/>
      <c r="D1197" s="230"/>
      <c r="E1197" s="230"/>
      <c r="F1197" s="12"/>
      <c r="G1197" s="12"/>
    </row>
    <row r="1198" spans="1:7" x14ac:dyDescent="0.2">
      <c r="A1198" s="231"/>
      <c r="B1198" s="12"/>
      <c r="C1198" s="230"/>
      <c r="D1198" s="230"/>
      <c r="E1198" s="230"/>
      <c r="F1198" s="12"/>
      <c r="G1198" s="12"/>
    </row>
    <row r="1199" spans="1:7" x14ac:dyDescent="0.2">
      <c r="A1199" s="231"/>
      <c r="B1199" s="12"/>
      <c r="C1199" s="230"/>
      <c r="D1199" s="230"/>
      <c r="E1199" s="230"/>
      <c r="F1199" s="12"/>
      <c r="G1199" s="12"/>
    </row>
    <row r="1200" spans="1:7" x14ac:dyDescent="0.2">
      <c r="A1200" s="231"/>
      <c r="B1200" s="12"/>
      <c r="C1200" s="230"/>
      <c r="D1200" s="230"/>
      <c r="E1200" s="230"/>
      <c r="F1200" s="12"/>
      <c r="G1200" s="12"/>
    </row>
    <row r="1201" spans="1:7" x14ac:dyDescent="0.2">
      <c r="A1201" s="231"/>
      <c r="B1201" s="12"/>
      <c r="C1201" s="230"/>
      <c r="D1201" s="230"/>
      <c r="E1201" s="230"/>
      <c r="F1201" s="12"/>
      <c r="G1201" s="12"/>
    </row>
    <row r="1202" spans="1:7" x14ac:dyDescent="0.2">
      <c r="A1202" s="231"/>
      <c r="B1202" s="12"/>
      <c r="C1202" s="230"/>
      <c r="D1202" s="230"/>
      <c r="E1202" s="230"/>
      <c r="F1202" s="12"/>
      <c r="G1202" s="12"/>
    </row>
    <row r="1203" spans="1:7" x14ac:dyDescent="0.2">
      <c r="A1203" s="231"/>
      <c r="B1203" s="12"/>
      <c r="C1203" s="230"/>
      <c r="D1203" s="230"/>
      <c r="E1203" s="230"/>
      <c r="F1203" s="12"/>
      <c r="G1203" s="12"/>
    </row>
    <row r="1204" spans="1:7" x14ac:dyDescent="0.2">
      <c r="A1204" s="231"/>
      <c r="B1204" s="12"/>
      <c r="C1204" s="230"/>
      <c r="D1204" s="230"/>
      <c r="E1204" s="230"/>
      <c r="F1204" s="12"/>
      <c r="G1204" s="12"/>
    </row>
    <row r="1205" spans="1:7" x14ac:dyDescent="0.2">
      <c r="A1205" s="231"/>
      <c r="B1205" s="12"/>
      <c r="C1205" s="230"/>
      <c r="D1205" s="230"/>
      <c r="E1205" s="230"/>
      <c r="F1205" s="12"/>
      <c r="G1205" s="12"/>
    </row>
    <row r="1206" spans="1:7" x14ac:dyDescent="0.2">
      <c r="A1206" s="231"/>
      <c r="B1206" s="12"/>
      <c r="C1206" s="230"/>
      <c r="D1206" s="230"/>
      <c r="E1206" s="230"/>
      <c r="F1206" s="12"/>
      <c r="G1206" s="12"/>
    </row>
    <row r="1207" spans="1:7" x14ac:dyDescent="0.2">
      <c r="A1207" s="231"/>
      <c r="B1207" s="12"/>
      <c r="C1207" s="230"/>
      <c r="D1207" s="230"/>
      <c r="E1207" s="230"/>
      <c r="F1207" s="12"/>
      <c r="G1207" s="12"/>
    </row>
    <row r="1208" spans="1:7" x14ac:dyDescent="0.2">
      <c r="A1208" s="231"/>
      <c r="B1208" s="12"/>
      <c r="C1208" s="230"/>
      <c r="D1208" s="230"/>
      <c r="E1208" s="230"/>
      <c r="F1208" s="12"/>
      <c r="G1208" s="12"/>
    </row>
    <row r="1209" spans="1:7" x14ac:dyDescent="0.2">
      <c r="A1209" s="231"/>
      <c r="B1209" s="12"/>
      <c r="C1209" s="230"/>
      <c r="D1209" s="230"/>
      <c r="E1209" s="230"/>
      <c r="F1209" s="12"/>
      <c r="G1209" s="12"/>
    </row>
    <row r="1210" spans="1:7" x14ac:dyDescent="0.2">
      <c r="A1210" s="231"/>
      <c r="B1210" s="12"/>
      <c r="C1210" s="230"/>
      <c r="D1210" s="230"/>
      <c r="E1210" s="230"/>
      <c r="F1210" s="12"/>
      <c r="G1210" s="12"/>
    </row>
    <row r="1211" spans="1:7" x14ac:dyDescent="0.2">
      <c r="A1211" s="231"/>
      <c r="B1211" s="12"/>
      <c r="C1211" s="230"/>
      <c r="D1211" s="230"/>
      <c r="E1211" s="230"/>
      <c r="F1211" s="12"/>
      <c r="G1211" s="12"/>
    </row>
    <row r="1212" spans="1:7" x14ac:dyDescent="0.2">
      <c r="A1212" s="231"/>
      <c r="B1212" s="12"/>
      <c r="C1212" s="230"/>
      <c r="D1212" s="230"/>
      <c r="E1212" s="230"/>
      <c r="F1212" s="12"/>
      <c r="G1212" s="12"/>
    </row>
    <row r="1213" spans="1:7" x14ac:dyDescent="0.2">
      <c r="A1213" s="231"/>
      <c r="B1213" s="12"/>
      <c r="C1213" s="230"/>
      <c r="D1213" s="230"/>
      <c r="E1213" s="230"/>
      <c r="F1213" s="12"/>
      <c r="G1213" s="12"/>
    </row>
    <row r="1214" spans="1:7" x14ac:dyDescent="0.2">
      <c r="A1214" s="231"/>
      <c r="B1214" s="12"/>
      <c r="C1214" s="230"/>
      <c r="D1214" s="230"/>
      <c r="E1214" s="230"/>
      <c r="F1214" s="12"/>
      <c r="G1214" s="12"/>
    </row>
    <row r="1215" spans="1:7" x14ac:dyDescent="0.2">
      <c r="A1215" s="231"/>
      <c r="B1215" s="12"/>
      <c r="C1215" s="230"/>
      <c r="D1215" s="230"/>
      <c r="E1215" s="230"/>
      <c r="F1215" s="12"/>
      <c r="G1215" s="12"/>
    </row>
    <row r="1216" spans="1:7" x14ac:dyDescent="0.2">
      <c r="A1216" s="231"/>
      <c r="B1216" s="12"/>
      <c r="C1216" s="230"/>
      <c r="D1216" s="230"/>
      <c r="E1216" s="230"/>
      <c r="F1216" s="12"/>
      <c r="G1216" s="12"/>
    </row>
    <row r="1217" spans="1:7" x14ac:dyDescent="0.2">
      <c r="A1217" s="231"/>
      <c r="B1217" s="12"/>
      <c r="C1217" s="230"/>
      <c r="D1217" s="230"/>
      <c r="E1217" s="230"/>
      <c r="F1217" s="12"/>
      <c r="G1217" s="12"/>
    </row>
    <row r="1218" spans="1:7" x14ac:dyDescent="0.2">
      <c r="A1218" s="231"/>
      <c r="B1218" s="12"/>
      <c r="C1218" s="230"/>
      <c r="D1218" s="230"/>
      <c r="E1218" s="230"/>
      <c r="F1218" s="12"/>
      <c r="G1218" s="12"/>
    </row>
    <row r="1219" spans="1:7" x14ac:dyDescent="0.2">
      <c r="A1219" s="231"/>
      <c r="B1219" s="12"/>
      <c r="C1219" s="230"/>
      <c r="D1219" s="230"/>
      <c r="E1219" s="230"/>
      <c r="F1219" s="12"/>
      <c r="G1219" s="12"/>
    </row>
    <row r="1220" spans="1:7" x14ac:dyDescent="0.2">
      <c r="A1220" s="231"/>
      <c r="B1220" s="12"/>
      <c r="C1220" s="230"/>
      <c r="D1220" s="230"/>
      <c r="E1220" s="230"/>
      <c r="F1220" s="12"/>
      <c r="G1220" s="12"/>
    </row>
    <row r="1221" spans="1:7" x14ac:dyDescent="0.2">
      <c r="A1221" s="231"/>
      <c r="B1221" s="12"/>
      <c r="C1221" s="230"/>
      <c r="D1221" s="230"/>
      <c r="E1221" s="230"/>
      <c r="F1221" s="12"/>
      <c r="G1221" s="12"/>
    </row>
    <row r="1222" spans="1:7" x14ac:dyDescent="0.2">
      <c r="A1222" s="231"/>
      <c r="B1222" s="12"/>
      <c r="C1222" s="230"/>
      <c r="D1222" s="230"/>
      <c r="E1222" s="230"/>
      <c r="F1222" s="12"/>
      <c r="G1222" s="12"/>
    </row>
    <row r="1223" spans="1:7" x14ac:dyDescent="0.2">
      <c r="A1223" s="231"/>
      <c r="B1223" s="12"/>
      <c r="C1223" s="230"/>
      <c r="D1223" s="230"/>
      <c r="E1223" s="230"/>
      <c r="F1223" s="12"/>
      <c r="G1223" s="12"/>
    </row>
    <row r="1224" spans="1:7" x14ac:dyDescent="0.2">
      <c r="A1224" s="231"/>
      <c r="B1224" s="12"/>
      <c r="C1224" s="230"/>
      <c r="D1224" s="230"/>
      <c r="E1224" s="230"/>
      <c r="F1224" s="12"/>
      <c r="G1224" s="12"/>
    </row>
    <row r="1225" spans="1:7" x14ac:dyDescent="0.2">
      <c r="A1225" s="231"/>
      <c r="B1225" s="12"/>
      <c r="C1225" s="230"/>
      <c r="D1225" s="230"/>
      <c r="E1225" s="230"/>
      <c r="F1225" s="12"/>
      <c r="G1225" s="12"/>
    </row>
    <row r="1226" spans="1:7" x14ac:dyDescent="0.2">
      <c r="A1226" s="231"/>
      <c r="B1226" s="12"/>
      <c r="C1226" s="230"/>
      <c r="D1226" s="230"/>
      <c r="E1226" s="230"/>
      <c r="F1226" s="12"/>
      <c r="G1226" s="12"/>
    </row>
    <row r="1227" spans="1:7" x14ac:dyDescent="0.2">
      <c r="A1227" s="231"/>
      <c r="B1227" s="12"/>
      <c r="C1227" s="230"/>
      <c r="D1227" s="230"/>
      <c r="E1227" s="230"/>
      <c r="F1227" s="12"/>
      <c r="G1227" s="12"/>
    </row>
    <row r="1228" spans="1:7" x14ac:dyDescent="0.2">
      <c r="A1228" s="231"/>
      <c r="B1228" s="12"/>
      <c r="C1228" s="230"/>
      <c r="D1228" s="230"/>
      <c r="E1228" s="230"/>
      <c r="F1228" s="12"/>
      <c r="G1228" s="12"/>
    </row>
    <row r="1229" spans="1:7" x14ac:dyDescent="0.2">
      <c r="A1229" s="231"/>
      <c r="B1229" s="12"/>
      <c r="C1229" s="230"/>
      <c r="D1229" s="230"/>
      <c r="E1229" s="230"/>
      <c r="F1229" s="12"/>
      <c r="G1229" s="12"/>
    </row>
    <row r="1230" spans="1:7" x14ac:dyDescent="0.2">
      <c r="A1230" s="231"/>
      <c r="B1230" s="12"/>
      <c r="C1230" s="230"/>
      <c r="D1230" s="230"/>
      <c r="E1230" s="230"/>
      <c r="F1230" s="12"/>
      <c r="G1230" s="12"/>
    </row>
    <row r="1231" spans="1:7" x14ac:dyDescent="0.2">
      <c r="A1231" s="231"/>
      <c r="B1231" s="12"/>
      <c r="C1231" s="230"/>
      <c r="D1231" s="230"/>
      <c r="E1231" s="230"/>
      <c r="F1231" s="12"/>
      <c r="G1231" s="12"/>
    </row>
    <row r="1232" spans="1:7" x14ac:dyDescent="0.2">
      <c r="A1232" s="231"/>
      <c r="B1232" s="12"/>
      <c r="C1232" s="230"/>
      <c r="D1232" s="230"/>
      <c r="E1232" s="230"/>
      <c r="F1232" s="12"/>
      <c r="G1232" s="12"/>
    </row>
    <row r="1233" spans="1:7" x14ac:dyDescent="0.2">
      <c r="A1233" s="231"/>
      <c r="B1233" s="12"/>
      <c r="C1233" s="230"/>
      <c r="D1233" s="230"/>
      <c r="E1233" s="230"/>
      <c r="F1233" s="12"/>
      <c r="G1233" s="12"/>
    </row>
    <row r="1234" spans="1:7" x14ac:dyDescent="0.2">
      <c r="A1234" s="231"/>
      <c r="B1234" s="12"/>
      <c r="C1234" s="230"/>
      <c r="D1234" s="230"/>
      <c r="E1234" s="230"/>
      <c r="F1234" s="12"/>
      <c r="G1234" s="12"/>
    </row>
    <row r="1235" spans="1:7" x14ac:dyDescent="0.2">
      <c r="A1235" s="231"/>
      <c r="B1235" s="12"/>
      <c r="C1235" s="230"/>
      <c r="D1235" s="230"/>
      <c r="E1235" s="230"/>
      <c r="F1235" s="12"/>
      <c r="G1235" s="12"/>
    </row>
    <row r="1236" spans="1:7" x14ac:dyDescent="0.2">
      <c r="A1236" s="231"/>
      <c r="B1236" s="12"/>
      <c r="C1236" s="230"/>
      <c r="D1236" s="230"/>
      <c r="E1236" s="230"/>
      <c r="F1236" s="12"/>
      <c r="G1236" s="12"/>
    </row>
    <row r="1237" spans="1:7" x14ac:dyDescent="0.2">
      <c r="A1237" s="231"/>
      <c r="B1237" s="12"/>
      <c r="C1237" s="230"/>
      <c r="D1237" s="230"/>
      <c r="E1237" s="230"/>
      <c r="F1237" s="12"/>
      <c r="G1237" s="12"/>
    </row>
    <row r="1238" spans="1:7" x14ac:dyDescent="0.2">
      <c r="A1238" s="231"/>
      <c r="B1238" s="12"/>
      <c r="C1238" s="230"/>
      <c r="D1238" s="230"/>
      <c r="E1238" s="230"/>
      <c r="F1238" s="12"/>
      <c r="G1238" s="12"/>
    </row>
    <row r="1239" spans="1:7" x14ac:dyDescent="0.2">
      <c r="A1239" s="231"/>
      <c r="B1239" s="12"/>
      <c r="C1239" s="230"/>
      <c r="D1239" s="230"/>
      <c r="E1239" s="230"/>
      <c r="F1239" s="12"/>
      <c r="G1239" s="12"/>
    </row>
    <row r="1240" spans="1:7" x14ac:dyDescent="0.2">
      <c r="A1240" s="231"/>
      <c r="B1240" s="12"/>
      <c r="C1240" s="230"/>
      <c r="D1240" s="230"/>
      <c r="E1240" s="230"/>
      <c r="F1240" s="12"/>
      <c r="G1240" s="12"/>
    </row>
    <row r="1241" spans="1:7" x14ac:dyDescent="0.2">
      <c r="A1241" s="231"/>
      <c r="B1241" s="12"/>
      <c r="C1241" s="230"/>
      <c r="D1241" s="230"/>
      <c r="E1241" s="230"/>
      <c r="F1241" s="12"/>
      <c r="G1241" s="12"/>
    </row>
    <row r="1242" spans="1:7" x14ac:dyDescent="0.2">
      <c r="A1242" s="231"/>
      <c r="B1242" s="12"/>
      <c r="C1242" s="230"/>
      <c r="D1242" s="230"/>
      <c r="E1242" s="230"/>
      <c r="F1242" s="12"/>
      <c r="G1242" s="12"/>
    </row>
    <row r="1243" spans="1:7" x14ac:dyDescent="0.2">
      <c r="A1243" s="231"/>
      <c r="B1243" s="12"/>
      <c r="C1243" s="230"/>
      <c r="D1243" s="230"/>
      <c r="E1243" s="230"/>
      <c r="F1243" s="12"/>
      <c r="G1243" s="12"/>
    </row>
    <row r="1244" spans="1:7" x14ac:dyDescent="0.2">
      <c r="A1244" s="231"/>
      <c r="B1244" s="12"/>
      <c r="C1244" s="230"/>
      <c r="D1244" s="230"/>
      <c r="E1244" s="230"/>
      <c r="F1244" s="12"/>
      <c r="G1244" s="12"/>
    </row>
    <row r="1245" spans="1:7" x14ac:dyDescent="0.2">
      <c r="A1245" s="231"/>
      <c r="B1245" s="12"/>
      <c r="C1245" s="230"/>
      <c r="D1245" s="230"/>
      <c r="E1245" s="230"/>
      <c r="F1245" s="12"/>
      <c r="G1245" s="12"/>
    </row>
    <row r="1246" spans="1:7" x14ac:dyDescent="0.2">
      <c r="A1246" s="231"/>
      <c r="B1246" s="12"/>
      <c r="C1246" s="230"/>
      <c r="D1246" s="230"/>
      <c r="E1246" s="230"/>
      <c r="F1246" s="12"/>
      <c r="G1246" s="12"/>
    </row>
    <row r="1247" spans="1:7" x14ac:dyDescent="0.2">
      <c r="A1247" s="231"/>
      <c r="B1247" s="12"/>
      <c r="C1247" s="230"/>
      <c r="D1247" s="230"/>
      <c r="E1247" s="230"/>
      <c r="F1247" s="12"/>
      <c r="G1247" s="12"/>
    </row>
    <row r="1248" spans="1:7" x14ac:dyDescent="0.2">
      <c r="A1248" s="231"/>
      <c r="B1248" s="12"/>
      <c r="C1248" s="230"/>
      <c r="D1248" s="230"/>
      <c r="E1248" s="230"/>
      <c r="F1248" s="12"/>
      <c r="G1248" s="12"/>
    </row>
    <row r="1249" spans="1:7" x14ac:dyDescent="0.2">
      <c r="A1249" s="231"/>
      <c r="B1249" s="12"/>
      <c r="C1249" s="230"/>
      <c r="D1249" s="230"/>
      <c r="E1249" s="230"/>
      <c r="F1249" s="12"/>
      <c r="G1249" s="12"/>
    </row>
    <row r="1250" spans="1:7" x14ac:dyDescent="0.2">
      <c r="A1250" s="231"/>
      <c r="B1250" s="12"/>
      <c r="C1250" s="230"/>
      <c r="D1250" s="230"/>
      <c r="E1250" s="230"/>
      <c r="F1250" s="12"/>
      <c r="G1250" s="12"/>
    </row>
    <row r="1251" spans="1:7" x14ac:dyDescent="0.2">
      <c r="A1251" s="231"/>
      <c r="B1251" s="12"/>
      <c r="C1251" s="230"/>
      <c r="D1251" s="230"/>
      <c r="E1251" s="230"/>
      <c r="F1251" s="12"/>
      <c r="G1251" s="12"/>
    </row>
    <row r="1252" spans="1:7" x14ac:dyDescent="0.2">
      <c r="A1252" s="231"/>
      <c r="B1252" s="12"/>
      <c r="C1252" s="230"/>
      <c r="D1252" s="230"/>
      <c r="E1252" s="230"/>
      <c r="F1252" s="12"/>
      <c r="G1252" s="12"/>
    </row>
    <row r="1253" spans="1:7" x14ac:dyDescent="0.2">
      <c r="A1253" s="231"/>
      <c r="B1253" s="12"/>
      <c r="C1253" s="230"/>
      <c r="D1253" s="230"/>
      <c r="E1253" s="230"/>
      <c r="F1253" s="12"/>
      <c r="G1253" s="12"/>
    </row>
    <row r="1254" spans="1:7" x14ac:dyDescent="0.2">
      <c r="A1254" s="231"/>
      <c r="B1254" s="12"/>
      <c r="C1254" s="230"/>
      <c r="D1254" s="230"/>
      <c r="E1254" s="230"/>
      <c r="F1254" s="12"/>
      <c r="G1254" s="12"/>
    </row>
    <row r="1255" spans="1:7" x14ac:dyDescent="0.2">
      <c r="A1255" s="231"/>
      <c r="B1255" s="12"/>
      <c r="C1255" s="230"/>
      <c r="D1255" s="230"/>
      <c r="E1255" s="230"/>
      <c r="F1255" s="12"/>
      <c r="G1255" s="12"/>
    </row>
    <row r="1256" spans="1:7" x14ac:dyDescent="0.2">
      <c r="A1256" s="231"/>
      <c r="B1256" s="12"/>
      <c r="C1256" s="230"/>
      <c r="D1256" s="230"/>
      <c r="E1256" s="230"/>
      <c r="F1256" s="12"/>
      <c r="G1256" s="12"/>
    </row>
    <row r="1257" spans="1:7" x14ac:dyDescent="0.2">
      <c r="A1257" s="231"/>
      <c r="B1257" s="12"/>
      <c r="C1257" s="230"/>
      <c r="D1257" s="230"/>
      <c r="E1257" s="230"/>
      <c r="F1257" s="12"/>
      <c r="G1257" s="12"/>
    </row>
    <row r="1258" spans="1:7" x14ac:dyDescent="0.2">
      <c r="A1258" s="231"/>
      <c r="B1258" s="12"/>
      <c r="C1258" s="230"/>
      <c r="D1258" s="230"/>
      <c r="E1258" s="230"/>
      <c r="F1258" s="12"/>
      <c r="G1258" s="12"/>
    </row>
    <row r="1259" spans="1:7" x14ac:dyDescent="0.2">
      <c r="A1259" s="231"/>
      <c r="B1259" s="12"/>
      <c r="C1259" s="230"/>
      <c r="D1259" s="230"/>
      <c r="E1259" s="230"/>
      <c r="F1259" s="12"/>
      <c r="G1259" s="12"/>
    </row>
    <row r="1260" spans="1:7" x14ac:dyDescent="0.2">
      <c r="A1260" s="231"/>
      <c r="B1260" s="12"/>
      <c r="C1260" s="230"/>
      <c r="D1260" s="230"/>
      <c r="E1260" s="230"/>
      <c r="F1260" s="12"/>
      <c r="G1260" s="12"/>
    </row>
    <row r="1261" spans="1:7" x14ac:dyDescent="0.2">
      <c r="A1261" s="231"/>
      <c r="B1261" s="12"/>
      <c r="C1261" s="230"/>
      <c r="D1261" s="230"/>
      <c r="E1261" s="230"/>
      <c r="F1261" s="12"/>
      <c r="G1261" s="12"/>
    </row>
    <row r="1262" spans="1:7" x14ac:dyDescent="0.2">
      <c r="A1262" s="231"/>
      <c r="B1262" s="12"/>
      <c r="C1262" s="230"/>
      <c r="D1262" s="230"/>
      <c r="E1262" s="230"/>
      <c r="F1262" s="12"/>
      <c r="G1262" s="12"/>
    </row>
    <row r="1263" spans="1:7" x14ac:dyDescent="0.2">
      <c r="A1263" s="231"/>
      <c r="B1263" s="12"/>
      <c r="C1263" s="230"/>
      <c r="D1263" s="230"/>
      <c r="E1263" s="230"/>
      <c r="F1263" s="12"/>
      <c r="G1263" s="12"/>
    </row>
    <row r="1264" spans="1:7" x14ac:dyDescent="0.2">
      <c r="A1264" s="231"/>
      <c r="B1264" s="12"/>
      <c r="C1264" s="230"/>
      <c r="D1264" s="230"/>
      <c r="E1264" s="230"/>
      <c r="F1264" s="12"/>
      <c r="G1264" s="12"/>
    </row>
    <row r="1265" spans="1:7" x14ac:dyDescent="0.2">
      <c r="A1265" s="231"/>
      <c r="B1265" s="12"/>
      <c r="C1265" s="230"/>
      <c r="D1265" s="230"/>
      <c r="E1265" s="230"/>
      <c r="F1265" s="12"/>
      <c r="G1265" s="12"/>
    </row>
    <row r="1266" spans="1:7" x14ac:dyDescent="0.2">
      <c r="A1266" s="231"/>
      <c r="B1266" s="12"/>
      <c r="C1266" s="230"/>
      <c r="D1266" s="230"/>
      <c r="E1266" s="230"/>
      <c r="F1266" s="12"/>
      <c r="G1266" s="12"/>
    </row>
    <row r="1267" spans="1:7" x14ac:dyDescent="0.2">
      <c r="A1267" s="231"/>
      <c r="B1267" s="12"/>
      <c r="C1267" s="230"/>
      <c r="D1267" s="230"/>
      <c r="E1267" s="230"/>
      <c r="F1267" s="12"/>
      <c r="G1267" s="12"/>
    </row>
    <row r="1268" spans="1:7" x14ac:dyDescent="0.2">
      <c r="A1268" s="231"/>
      <c r="B1268" s="12"/>
      <c r="C1268" s="230"/>
      <c r="D1268" s="230"/>
      <c r="E1268" s="230"/>
      <c r="F1268" s="12"/>
      <c r="G1268" s="12"/>
    </row>
    <row r="1269" spans="1:7" x14ac:dyDescent="0.2">
      <c r="A1269" s="231"/>
      <c r="B1269" s="12"/>
      <c r="C1269" s="230"/>
      <c r="D1269" s="230"/>
      <c r="E1269" s="230"/>
      <c r="F1269" s="12"/>
      <c r="G1269" s="12"/>
    </row>
    <row r="1270" spans="1:7" x14ac:dyDescent="0.2">
      <c r="A1270" s="231"/>
      <c r="B1270" s="12"/>
      <c r="C1270" s="230"/>
      <c r="D1270" s="230"/>
      <c r="E1270" s="230"/>
      <c r="F1270" s="12"/>
      <c r="G1270" s="12"/>
    </row>
    <row r="1271" spans="1:7" x14ac:dyDescent="0.2">
      <c r="A1271" s="231"/>
      <c r="B1271" s="12"/>
      <c r="C1271" s="230"/>
      <c r="D1271" s="230"/>
      <c r="E1271" s="230"/>
      <c r="F1271" s="12"/>
      <c r="G1271" s="12"/>
    </row>
    <row r="1272" spans="1:7" x14ac:dyDescent="0.2">
      <c r="A1272" s="231"/>
      <c r="B1272" s="12"/>
      <c r="C1272" s="230"/>
      <c r="D1272" s="230"/>
      <c r="E1272" s="230"/>
      <c r="F1272" s="12"/>
      <c r="G1272" s="12"/>
    </row>
    <row r="1273" spans="1:7" x14ac:dyDescent="0.2">
      <c r="A1273" s="231"/>
      <c r="B1273" s="12"/>
      <c r="C1273" s="230"/>
      <c r="D1273" s="230"/>
      <c r="E1273" s="230"/>
      <c r="F1273" s="12"/>
      <c r="G1273" s="12"/>
    </row>
    <row r="1274" spans="1:7" x14ac:dyDescent="0.2">
      <c r="A1274" s="231"/>
      <c r="B1274" s="12"/>
      <c r="C1274" s="230"/>
      <c r="D1274" s="230"/>
      <c r="E1274" s="230"/>
      <c r="F1274" s="12"/>
      <c r="G1274" s="12"/>
    </row>
    <row r="1275" spans="1:7" x14ac:dyDescent="0.2">
      <c r="A1275" s="231"/>
      <c r="B1275" s="12"/>
      <c r="C1275" s="230"/>
      <c r="D1275" s="230"/>
      <c r="E1275" s="230"/>
      <c r="F1275" s="12"/>
      <c r="G1275" s="12"/>
    </row>
    <row r="1276" spans="1:7" x14ac:dyDescent="0.2">
      <c r="A1276" s="231"/>
      <c r="B1276" s="12"/>
      <c r="C1276" s="230"/>
      <c r="D1276" s="230"/>
      <c r="E1276" s="230"/>
      <c r="F1276" s="12"/>
      <c r="G1276" s="12"/>
    </row>
    <row r="1277" spans="1:7" x14ac:dyDescent="0.2">
      <c r="A1277" s="231"/>
      <c r="B1277" s="12"/>
      <c r="C1277" s="230"/>
      <c r="D1277" s="230"/>
      <c r="E1277" s="230"/>
      <c r="F1277" s="12"/>
      <c r="G1277" s="12"/>
    </row>
    <row r="1278" spans="1:7" x14ac:dyDescent="0.2">
      <c r="A1278" s="231"/>
      <c r="B1278" s="12"/>
      <c r="C1278" s="230"/>
      <c r="D1278" s="230"/>
      <c r="E1278" s="230"/>
      <c r="F1278" s="12"/>
      <c r="G1278" s="12"/>
    </row>
    <row r="1279" spans="1:7" x14ac:dyDescent="0.2">
      <c r="A1279" s="231"/>
      <c r="B1279" s="12"/>
      <c r="C1279" s="230"/>
      <c r="D1279" s="230"/>
      <c r="E1279" s="230"/>
      <c r="F1279" s="12"/>
      <c r="G1279" s="12"/>
    </row>
    <row r="1280" spans="1:7" x14ac:dyDescent="0.2">
      <c r="A1280" s="231"/>
      <c r="B1280" s="12"/>
      <c r="C1280" s="230"/>
      <c r="D1280" s="230"/>
      <c r="E1280" s="230"/>
      <c r="F1280" s="12"/>
      <c r="G1280" s="12"/>
    </row>
    <row r="1281" spans="1:7" x14ac:dyDescent="0.2">
      <c r="A1281" s="231"/>
      <c r="B1281" s="12"/>
      <c r="C1281" s="230"/>
      <c r="D1281" s="230"/>
      <c r="E1281" s="230"/>
      <c r="F1281" s="12"/>
      <c r="G1281" s="12"/>
    </row>
    <row r="1282" spans="1:7" x14ac:dyDescent="0.2">
      <c r="A1282" s="231"/>
      <c r="B1282" s="12"/>
      <c r="C1282" s="230"/>
      <c r="D1282" s="230"/>
      <c r="E1282" s="230"/>
      <c r="F1282" s="12"/>
      <c r="G1282" s="12"/>
    </row>
    <row r="1283" spans="1:7" x14ac:dyDescent="0.2">
      <c r="A1283" s="231"/>
      <c r="B1283" s="12"/>
      <c r="C1283" s="230"/>
      <c r="D1283" s="230"/>
      <c r="E1283" s="230"/>
      <c r="F1283" s="12"/>
      <c r="G1283" s="12"/>
    </row>
    <row r="1284" spans="1:7" x14ac:dyDescent="0.2">
      <c r="A1284" s="231"/>
      <c r="B1284" s="12"/>
      <c r="C1284" s="230"/>
      <c r="D1284" s="230"/>
      <c r="E1284" s="230"/>
      <c r="F1284" s="12"/>
      <c r="G1284" s="12"/>
    </row>
    <row r="1285" spans="1:7" x14ac:dyDescent="0.2">
      <c r="A1285" s="231"/>
      <c r="B1285" s="12"/>
      <c r="C1285" s="230"/>
      <c r="D1285" s="230"/>
      <c r="E1285" s="230"/>
      <c r="F1285" s="12"/>
      <c r="G1285" s="12"/>
    </row>
    <row r="1286" spans="1:7" x14ac:dyDescent="0.2">
      <c r="A1286" s="231"/>
      <c r="B1286" s="12"/>
      <c r="C1286" s="230"/>
      <c r="D1286" s="230"/>
      <c r="E1286" s="230"/>
      <c r="F1286" s="12"/>
      <c r="G1286" s="12"/>
    </row>
    <row r="1287" spans="1:7" x14ac:dyDescent="0.2">
      <c r="A1287" s="231"/>
      <c r="B1287" s="12"/>
      <c r="C1287" s="230"/>
      <c r="D1287" s="230"/>
      <c r="E1287" s="230"/>
      <c r="F1287" s="12"/>
      <c r="G1287" s="12"/>
    </row>
    <row r="1288" spans="1:7" x14ac:dyDescent="0.2">
      <c r="A1288" s="231"/>
      <c r="B1288" s="12"/>
      <c r="C1288" s="230"/>
      <c r="D1288" s="230"/>
      <c r="E1288" s="230"/>
      <c r="F1288" s="12"/>
      <c r="G1288" s="12"/>
    </row>
    <row r="1289" spans="1:7" x14ac:dyDescent="0.2">
      <c r="A1289" s="231"/>
      <c r="B1289" s="12"/>
      <c r="C1289" s="230"/>
      <c r="D1289" s="230"/>
      <c r="E1289" s="230"/>
      <c r="F1289" s="12"/>
      <c r="G1289" s="12"/>
    </row>
    <row r="1290" spans="1:7" x14ac:dyDescent="0.2">
      <c r="A1290" s="231"/>
      <c r="B1290" s="12"/>
      <c r="C1290" s="230"/>
      <c r="D1290" s="230"/>
      <c r="E1290" s="230"/>
      <c r="F1290" s="12"/>
      <c r="G1290" s="12"/>
    </row>
    <row r="1291" spans="1:7" x14ac:dyDescent="0.2">
      <c r="A1291" s="231"/>
      <c r="B1291" s="12"/>
      <c r="C1291" s="230"/>
      <c r="D1291" s="230"/>
      <c r="E1291" s="230"/>
      <c r="F1291" s="12"/>
      <c r="G1291" s="12"/>
    </row>
    <row r="1292" spans="1:7" x14ac:dyDescent="0.2">
      <c r="A1292" s="231"/>
      <c r="B1292" s="12"/>
      <c r="C1292" s="230"/>
      <c r="D1292" s="230"/>
      <c r="E1292" s="230"/>
      <c r="F1292" s="12"/>
      <c r="G1292" s="12"/>
    </row>
    <row r="1293" spans="1:7" x14ac:dyDescent="0.2">
      <c r="A1293" s="231"/>
      <c r="B1293" s="12"/>
      <c r="C1293" s="230"/>
      <c r="D1293" s="230"/>
      <c r="E1293" s="230"/>
      <c r="F1293" s="12"/>
      <c r="G1293" s="12"/>
    </row>
    <row r="1294" spans="1:7" x14ac:dyDescent="0.2">
      <c r="A1294" s="231"/>
      <c r="B1294" s="12"/>
      <c r="C1294" s="230"/>
      <c r="D1294" s="230"/>
      <c r="E1294" s="230"/>
      <c r="F1294" s="12"/>
      <c r="G1294" s="12"/>
    </row>
    <row r="1295" spans="1:7" x14ac:dyDescent="0.2">
      <c r="A1295" s="231"/>
      <c r="B1295" s="12"/>
      <c r="C1295" s="230"/>
      <c r="D1295" s="230"/>
      <c r="E1295" s="230"/>
      <c r="F1295" s="12"/>
      <c r="G1295" s="12"/>
    </row>
    <row r="1296" spans="1:7" x14ac:dyDescent="0.2">
      <c r="A1296" s="231"/>
      <c r="B1296" s="12"/>
      <c r="C1296" s="230"/>
      <c r="D1296" s="230"/>
      <c r="E1296" s="230"/>
      <c r="F1296" s="12"/>
      <c r="G1296" s="12"/>
    </row>
    <row r="1297" spans="1:7" x14ac:dyDescent="0.2">
      <c r="A1297" s="231"/>
      <c r="B1297" s="12"/>
      <c r="C1297" s="230"/>
      <c r="D1297" s="230"/>
      <c r="E1297" s="230"/>
      <c r="F1297" s="12"/>
      <c r="G1297" s="12"/>
    </row>
    <row r="1298" spans="1:7" x14ac:dyDescent="0.2">
      <c r="A1298" s="231"/>
      <c r="B1298" s="12"/>
      <c r="C1298" s="230"/>
      <c r="D1298" s="230"/>
      <c r="E1298" s="230"/>
      <c r="F1298" s="12"/>
      <c r="G1298" s="12"/>
    </row>
    <row r="1299" spans="1:7" x14ac:dyDescent="0.2">
      <c r="A1299" s="231"/>
      <c r="B1299" s="12"/>
      <c r="C1299" s="230"/>
      <c r="D1299" s="230"/>
      <c r="E1299" s="230"/>
      <c r="F1299" s="12"/>
      <c r="G1299" s="12"/>
    </row>
    <row r="1300" spans="1:7" x14ac:dyDescent="0.2">
      <c r="A1300" s="231"/>
      <c r="B1300" s="12"/>
      <c r="C1300" s="230"/>
      <c r="D1300" s="230"/>
      <c r="E1300" s="230"/>
      <c r="F1300" s="12"/>
      <c r="G1300" s="12"/>
    </row>
    <row r="1301" spans="1:7" x14ac:dyDescent="0.2">
      <c r="A1301" s="231"/>
      <c r="B1301" s="12"/>
      <c r="C1301" s="230"/>
      <c r="D1301" s="230"/>
      <c r="E1301" s="230"/>
      <c r="F1301" s="12"/>
      <c r="G1301" s="12"/>
    </row>
    <row r="1302" spans="1:7" x14ac:dyDescent="0.2">
      <c r="A1302" s="231"/>
      <c r="B1302" s="12"/>
      <c r="C1302" s="230"/>
      <c r="D1302" s="230"/>
      <c r="E1302" s="230"/>
      <c r="F1302" s="12"/>
      <c r="G1302" s="12"/>
    </row>
    <row r="1303" spans="1:7" x14ac:dyDescent="0.2">
      <c r="A1303" s="231"/>
      <c r="B1303" s="12"/>
      <c r="C1303" s="230"/>
      <c r="D1303" s="230"/>
      <c r="E1303" s="230"/>
      <c r="F1303" s="12"/>
      <c r="G1303" s="12"/>
    </row>
    <row r="1304" spans="1:7" x14ac:dyDescent="0.2">
      <c r="A1304" s="231"/>
      <c r="B1304" s="12"/>
      <c r="C1304" s="230"/>
      <c r="D1304" s="230"/>
      <c r="E1304" s="230"/>
      <c r="F1304" s="12"/>
      <c r="G1304" s="12"/>
    </row>
    <row r="1305" spans="1:7" x14ac:dyDescent="0.2">
      <c r="A1305" s="231"/>
      <c r="B1305" s="12"/>
      <c r="C1305" s="230"/>
      <c r="D1305" s="230"/>
      <c r="E1305" s="230"/>
      <c r="F1305" s="12"/>
      <c r="G1305" s="12"/>
    </row>
    <row r="1306" spans="1:7" x14ac:dyDescent="0.2">
      <c r="A1306" s="231"/>
      <c r="B1306" s="12"/>
      <c r="C1306" s="230"/>
      <c r="D1306" s="230"/>
      <c r="E1306" s="230"/>
      <c r="F1306" s="12"/>
      <c r="G1306" s="12"/>
    </row>
    <row r="1307" spans="1:7" x14ac:dyDescent="0.2">
      <c r="A1307" s="231"/>
      <c r="B1307" s="12"/>
      <c r="C1307" s="230"/>
      <c r="D1307" s="230"/>
      <c r="E1307" s="230"/>
      <c r="F1307" s="12"/>
      <c r="G1307" s="12"/>
    </row>
    <row r="1308" spans="1:7" x14ac:dyDescent="0.2">
      <c r="A1308" s="231"/>
      <c r="B1308" s="12"/>
      <c r="C1308" s="230"/>
      <c r="D1308" s="230"/>
      <c r="E1308" s="230"/>
      <c r="F1308" s="12"/>
      <c r="G1308" s="12"/>
    </row>
    <row r="1309" spans="1:7" x14ac:dyDescent="0.2">
      <c r="A1309" s="231"/>
      <c r="B1309" s="12"/>
      <c r="C1309" s="230"/>
      <c r="D1309" s="230"/>
      <c r="E1309" s="230"/>
      <c r="F1309" s="12"/>
      <c r="G1309" s="12"/>
    </row>
    <row r="1310" spans="1:7" x14ac:dyDescent="0.2">
      <c r="A1310" s="231"/>
      <c r="B1310" s="12"/>
      <c r="C1310" s="230"/>
      <c r="D1310" s="230"/>
      <c r="E1310" s="230"/>
      <c r="F1310" s="12"/>
      <c r="G1310" s="12"/>
    </row>
    <row r="1311" spans="1:7" x14ac:dyDescent="0.2">
      <c r="A1311" s="231"/>
      <c r="B1311" s="12"/>
      <c r="C1311" s="230"/>
      <c r="D1311" s="230"/>
      <c r="E1311" s="230"/>
      <c r="F1311" s="12"/>
      <c r="G1311" s="12"/>
    </row>
    <row r="1312" spans="1:7" x14ac:dyDescent="0.2">
      <c r="A1312" s="231"/>
      <c r="B1312" s="12"/>
      <c r="C1312" s="230"/>
      <c r="D1312" s="230"/>
      <c r="E1312" s="230"/>
      <c r="F1312" s="12"/>
      <c r="G1312" s="12"/>
    </row>
    <row r="1313" spans="1:7" x14ac:dyDescent="0.2">
      <c r="A1313" s="231"/>
      <c r="B1313" s="12"/>
      <c r="C1313" s="230"/>
      <c r="D1313" s="230"/>
      <c r="E1313" s="230"/>
      <c r="F1313" s="12"/>
      <c r="G1313" s="12"/>
    </row>
    <row r="1314" spans="1:7" x14ac:dyDescent="0.2">
      <c r="A1314" s="231"/>
      <c r="B1314" s="12"/>
      <c r="C1314" s="230"/>
      <c r="D1314" s="230"/>
      <c r="E1314" s="230"/>
      <c r="F1314" s="12"/>
      <c r="G1314" s="12"/>
    </row>
    <row r="1315" spans="1:7" x14ac:dyDescent="0.2">
      <c r="A1315" s="231"/>
      <c r="B1315" s="12"/>
      <c r="C1315" s="230"/>
      <c r="D1315" s="230"/>
      <c r="E1315" s="230"/>
      <c r="F1315" s="12"/>
      <c r="G1315" s="12"/>
    </row>
    <row r="1316" spans="1:7" x14ac:dyDescent="0.2">
      <c r="A1316" s="231"/>
      <c r="B1316" s="12"/>
      <c r="C1316" s="230"/>
      <c r="D1316" s="230"/>
      <c r="E1316" s="230"/>
      <c r="F1316" s="12"/>
      <c r="G1316" s="12"/>
    </row>
    <row r="1317" spans="1:7" x14ac:dyDescent="0.2">
      <c r="A1317" s="231"/>
      <c r="B1317" s="12"/>
      <c r="C1317" s="230"/>
      <c r="D1317" s="230"/>
      <c r="E1317" s="230"/>
      <c r="F1317" s="12"/>
      <c r="G1317" s="12"/>
    </row>
    <row r="1318" spans="1:7" x14ac:dyDescent="0.2">
      <c r="A1318" s="231"/>
      <c r="B1318" s="12"/>
      <c r="C1318" s="230"/>
      <c r="D1318" s="230"/>
      <c r="E1318" s="230"/>
      <c r="F1318" s="12"/>
      <c r="G1318" s="12"/>
    </row>
    <row r="1319" spans="1:7" x14ac:dyDescent="0.2">
      <c r="A1319" s="231"/>
      <c r="B1319" s="12"/>
      <c r="C1319" s="230"/>
      <c r="D1319" s="230"/>
      <c r="E1319" s="230"/>
      <c r="F1319" s="12"/>
      <c r="G1319" s="12"/>
    </row>
    <row r="1320" spans="1:7" x14ac:dyDescent="0.2">
      <c r="A1320" s="231"/>
      <c r="B1320" s="12"/>
      <c r="C1320" s="230"/>
      <c r="D1320" s="230"/>
      <c r="E1320" s="230"/>
      <c r="F1320" s="12"/>
      <c r="G1320" s="12"/>
    </row>
    <row r="1321" spans="1:7" x14ac:dyDescent="0.2">
      <c r="A1321" s="231"/>
      <c r="B1321" s="12"/>
      <c r="C1321" s="230"/>
      <c r="D1321" s="230"/>
      <c r="E1321" s="230"/>
      <c r="F1321" s="12"/>
      <c r="G1321" s="12"/>
    </row>
    <row r="1322" spans="1:7" x14ac:dyDescent="0.2">
      <c r="A1322" s="231"/>
      <c r="B1322" s="12"/>
      <c r="C1322" s="230"/>
      <c r="D1322" s="230"/>
      <c r="E1322" s="230"/>
      <c r="F1322" s="12"/>
      <c r="G1322" s="12"/>
    </row>
    <row r="1323" spans="1:7" x14ac:dyDescent="0.2">
      <c r="A1323" s="231"/>
      <c r="B1323" s="12"/>
      <c r="C1323" s="230"/>
      <c r="D1323" s="230"/>
      <c r="E1323" s="230"/>
      <c r="F1323" s="12"/>
      <c r="G1323" s="12"/>
    </row>
    <row r="1324" spans="1:7" x14ac:dyDescent="0.2">
      <c r="A1324" s="231"/>
      <c r="B1324" s="12"/>
      <c r="C1324" s="230"/>
      <c r="D1324" s="230"/>
      <c r="E1324" s="230"/>
      <c r="F1324" s="12"/>
      <c r="G1324" s="12"/>
    </row>
    <row r="1325" spans="1:7" x14ac:dyDescent="0.2">
      <c r="A1325" s="231"/>
      <c r="B1325" s="12"/>
      <c r="C1325" s="230"/>
      <c r="D1325" s="230"/>
      <c r="E1325" s="230"/>
      <c r="F1325" s="12"/>
      <c r="G1325" s="12"/>
    </row>
    <row r="1326" spans="1:7" x14ac:dyDescent="0.2">
      <c r="A1326" s="231"/>
      <c r="B1326" s="12"/>
      <c r="C1326" s="230"/>
      <c r="D1326" s="230"/>
      <c r="E1326" s="230"/>
      <c r="F1326" s="12"/>
      <c r="G1326" s="12"/>
    </row>
    <row r="1327" spans="1:7" x14ac:dyDescent="0.2">
      <c r="A1327" s="231"/>
      <c r="B1327" s="12"/>
      <c r="C1327" s="230"/>
      <c r="D1327" s="230"/>
      <c r="E1327" s="230"/>
      <c r="F1327" s="12"/>
      <c r="G1327" s="12"/>
    </row>
    <row r="1328" spans="1:7" x14ac:dyDescent="0.2">
      <c r="A1328" s="231"/>
      <c r="B1328" s="12"/>
      <c r="C1328" s="230"/>
      <c r="D1328" s="230"/>
      <c r="E1328" s="230"/>
      <c r="F1328" s="12"/>
      <c r="G1328" s="12"/>
    </row>
    <row r="1329" spans="1:7" x14ac:dyDescent="0.2">
      <c r="A1329" s="231"/>
      <c r="B1329" s="12"/>
      <c r="C1329" s="230"/>
      <c r="D1329" s="230"/>
      <c r="E1329" s="230"/>
      <c r="F1329" s="12"/>
      <c r="G1329" s="12"/>
    </row>
    <row r="1330" spans="1:7" x14ac:dyDescent="0.2">
      <c r="A1330" s="231"/>
      <c r="B1330" s="12"/>
      <c r="C1330" s="230"/>
      <c r="D1330" s="230"/>
      <c r="E1330" s="230"/>
      <c r="F1330" s="12"/>
      <c r="G1330" s="12"/>
    </row>
    <row r="1331" spans="1:7" x14ac:dyDescent="0.2">
      <c r="A1331" s="231"/>
      <c r="B1331" s="12"/>
      <c r="C1331" s="230"/>
      <c r="D1331" s="230"/>
      <c r="E1331" s="230"/>
      <c r="F1331" s="12"/>
      <c r="G1331" s="12"/>
    </row>
    <row r="1332" spans="1:7" x14ac:dyDescent="0.2">
      <c r="A1332" s="231"/>
      <c r="B1332" s="12"/>
      <c r="C1332" s="230"/>
      <c r="D1332" s="230"/>
      <c r="E1332" s="230"/>
      <c r="F1332" s="12"/>
      <c r="G1332" s="12"/>
    </row>
    <row r="1333" spans="1:7" x14ac:dyDescent="0.2">
      <c r="A1333" s="231"/>
      <c r="B1333" s="12"/>
      <c r="C1333" s="230"/>
      <c r="D1333" s="230"/>
      <c r="E1333" s="230"/>
      <c r="F1333" s="12"/>
      <c r="G1333" s="12"/>
    </row>
    <row r="1334" spans="1:7" x14ac:dyDescent="0.2">
      <c r="A1334" s="231"/>
      <c r="B1334" s="12"/>
      <c r="C1334" s="230"/>
      <c r="D1334" s="230"/>
      <c r="E1334" s="230"/>
      <c r="F1334" s="12"/>
      <c r="G1334" s="12"/>
    </row>
    <row r="1335" spans="1:7" x14ac:dyDescent="0.2">
      <c r="A1335" s="231"/>
      <c r="B1335" s="12"/>
      <c r="C1335" s="230"/>
      <c r="D1335" s="230"/>
      <c r="E1335" s="230"/>
      <c r="F1335" s="12"/>
      <c r="G1335" s="12"/>
    </row>
    <row r="1336" spans="1:7" x14ac:dyDescent="0.2">
      <c r="A1336" s="231"/>
      <c r="B1336" s="12"/>
      <c r="C1336" s="230"/>
      <c r="D1336" s="230"/>
      <c r="E1336" s="230"/>
      <c r="F1336" s="12"/>
      <c r="G1336" s="12"/>
    </row>
    <row r="1337" spans="1:7" x14ac:dyDescent="0.2">
      <c r="A1337" s="231"/>
      <c r="B1337" s="12"/>
      <c r="C1337" s="230"/>
      <c r="D1337" s="230"/>
      <c r="E1337" s="230"/>
      <c r="F1337" s="12"/>
      <c r="G1337" s="12"/>
    </row>
    <row r="1338" spans="1:7" x14ac:dyDescent="0.2">
      <c r="A1338" s="231"/>
      <c r="B1338" s="12"/>
      <c r="C1338" s="230"/>
      <c r="D1338" s="230"/>
      <c r="E1338" s="230"/>
      <c r="F1338" s="12"/>
      <c r="G1338" s="12"/>
    </row>
    <row r="1339" spans="1:7" x14ac:dyDescent="0.2">
      <c r="A1339" s="231"/>
      <c r="B1339" s="12"/>
      <c r="C1339" s="230"/>
      <c r="D1339" s="230"/>
      <c r="E1339" s="230"/>
      <c r="F1339" s="12"/>
      <c r="G1339" s="12"/>
    </row>
    <row r="1340" spans="1:7" x14ac:dyDescent="0.2">
      <c r="A1340" s="231"/>
      <c r="B1340" s="12"/>
      <c r="C1340" s="230"/>
      <c r="D1340" s="230"/>
      <c r="E1340" s="230"/>
      <c r="F1340" s="12"/>
      <c r="G1340" s="12"/>
    </row>
    <row r="1341" spans="1:7" x14ac:dyDescent="0.2">
      <c r="A1341" s="231"/>
      <c r="B1341" s="12"/>
      <c r="C1341" s="230"/>
      <c r="D1341" s="230"/>
      <c r="E1341" s="230"/>
      <c r="F1341" s="12"/>
      <c r="G1341" s="12"/>
    </row>
    <row r="1342" spans="1:7" x14ac:dyDescent="0.2">
      <c r="A1342" s="231"/>
      <c r="B1342" s="12"/>
      <c r="C1342" s="230"/>
      <c r="D1342" s="230"/>
      <c r="E1342" s="230"/>
      <c r="F1342" s="12"/>
      <c r="G1342" s="12"/>
    </row>
    <row r="1343" spans="1:7" x14ac:dyDescent="0.2">
      <c r="A1343" s="231"/>
      <c r="B1343" s="12"/>
      <c r="C1343" s="230"/>
      <c r="D1343" s="230"/>
      <c r="E1343" s="230"/>
      <c r="F1343" s="12"/>
      <c r="G1343" s="12"/>
    </row>
    <row r="1344" spans="1:7" x14ac:dyDescent="0.2">
      <c r="A1344" s="231"/>
      <c r="B1344" s="12"/>
      <c r="C1344" s="230"/>
      <c r="D1344" s="230"/>
      <c r="E1344" s="230"/>
      <c r="F1344" s="12"/>
      <c r="G1344" s="12"/>
    </row>
    <row r="1345" spans="1:7" x14ac:dyDescent="0.2">
      <c r="A1345" s="231"/>
      <c r="B1345" s="12"/>
      <c r="C1345" s="230"/>
      <c r="D1345" s="230"/>
      <c r="E1345" s="230"/>
      <c r="F1345" s="12"/>
      <c r="G1345" s="12"/>
    </row>
    <row r="1346" spans="1:7" x14ac:dyDescent="0.2">
      <c r="A1346" s="231"/>
      <c r="B1346" s="12"/>
      <c r="C1346" s="230"/>
      <c r="D1346" s="230"/>
      <c r="E1346" s="230"/>
      <c r="F1346" s="12"/>
      <c r="G1346" s="12"/>
    </row>
    <row r="1347" spans="1:7" x14ac:dyDescent="0.2">
      <c r="A1347" s="231"/>
      <c r="B1347" s="12"/>
      <c r="C1347" s="230"/>
      <c r="D1347" s="230"/>
      <c r="E1347" s="230"/>
      <c r="F1347" s="12"/>
      <c r="G1347" s="12"/>
    </row>
    <row r="1348" spans="1:7" x14ac:dyDescent="0.2">
      <c r="A1348" s="231"/>
      <c r="B1348" s="12"/>
      <c r="C1348" s="230"/>
      <c r="D1348" s="230"/>
      <c r="E1348" s="230"/>
      <c r="F1348" s="12"/>
      <c r="G1348" s="12"/>
    </row>
    <row r="1349" spans="1:7" x14ac:dyDescent="0.2">
      <c r="A1349" s="231"/>
      <c r="B1349" s="12"/>
      <c r="C1349" s="230"/>
      <c r="D1349" s="230"/>
      <c r="E1349" s="230"/>
      <c r="F1349" s="12"/>
      <c r="G1349" s="12"/>
    </row>
    <row r="1350" spans="1:7" x14ac:dyDescent="0.2">
      <c r="A1350" s="231"/>
      <c r="B1350" s="12"/>
      <c r="C1350" s="230"/>
      <c r="D1350" s="230"/>
      <c r="E1350" s="230"/>
      <c r="F1350" s="12"/>
      <c r="G1350" s="12"/>
    </row>
    <row r="1351" spans="1:7" x14ac:dyDescent="0.2">
      <c r="A1351" s="231"/>
      <c r="B1351" s="12"/>
      <c r="C1351" s="230"/>
      <c r="D1351" s="230"/>
      <c r="E1351" s="230"/>
      <c r="F1351" s="12"/>
      <c r="G1351" s="12"/>
    </row>
    <row r="1352" spans="1:7" x14ac:dyDescent="0.2">
      <c r="A1352" s="231"/>
      <c r="B1352" s="12"/>
      <c r="C1352" s="230"/>
      <c r="D1352" s="230"/>
      <c r="E1352" s="230"/>
      <c r="F1352" s="12"/>
      <c r="G1352" s="12"/>
    </row>
    <row r="1353" spans="1:7" x14ac:dyDescent="0.2">
      <c r="A1353" s="231"/>
      <c r="B1353" s="12"/>
      <c r="C1353" s="230"/>
      <c r="D1353" s="230"/>
      <c r="E1353" s="230"/>
      <c r="F1353" s="12"/>
      <c r="G1353" s="12"/>
    </row>
    <row r="1354" spans="1:7" x14ac:dyDescent="0.2">
      <c r="A1354" s="231"/>
      <c r="B1354" s="12"/>
      <c r="C1354" s="230"/>
      <c r="D1354" s="230"/>
      <c r="E1354" s="230"/>
      <c r="F1354" s="12"/>
      <c r="G1354" s="12"/>
    </row>
    <row r="1355" spans="1:7" x14ac:dyDescent="0.2">
      <c r="A1355" s="231"/>
      <c r="B1355" s="12"/>
      <c r="C1355" s="230"/>
      <c r="D1355" s="230"/>
      <c r="E1355" s="230"/>
      <c r="F1355" s="12"/>
      <c r="G1355" s="12"/>
    </row>
    <row r="1356" spans="1:7" x14ac:dyDescent="0.2">
      <c r="A1356" s="231"/>
      <c r="B1356" s="12"/>
      <c r="C1356" s="230"/>
      <c r="D1356" s="230"/>
      <c r="E1356" s="230"/>
      <c r="F1356" s="12"/>
      <c r="G1356" s="12"/>
    </row>
    <row r="1357" spans="1:7" x14ac:dyDescent="0.2">
      <c r="A1357" s="231"/>
      <c r="B1357" s="12"/>
      <c r="C1357" s="230"/>
      <c r="D1357" s="230"/>
      <c r="E1357" s="230"/>
      <c r="F1357" s="12"/>
      <c r="G1357" s="12"/>
    </row>
    <row r="1358" spans="1:7" x14ac:dyDescent="0.2">
      <c r="A1358" s="231"/>
      <c r="B1358" s="12"/>
      <c r="C1358" s="230"/>
      <c r="D1358" s="230"/>
      <c r="E1358" s="230"/>
      <c r="F1358" s="12"/>
      <c r="G1358" s="12"/>
    </row>
    <row r="1359" spans="1:7" x14ac:dyDescent="0.2">
      <c r="A1359" s="231"/>
      <c r="B1359" s="12"/>
      <c r="C1359" s="230"/>
      <c r="D1359" s="230"/>
      <c r="E1359" s="230"/>
      <c r="F1359" s="12"/>
      <c r="G1359" s="12"/>
    </row>
    <row r="1360" spans="1:7" x14ac:dyDescent="0.2">
      <c r="A1360" s="231"/>
      <c r="B1360" s="12"/>
      <c r="C1360" s="230"/>
      <c r="D1360" s="230"/>
      <c r="E1360" s="230"/>
      <c r="F1360" s="12"/>
      <c r="G1360" s="12"/>
    </row>
    <row r="1361" spans="1:7" x14ac:dyDescent="0.2">
      <c r="A1361" s="231"/>
      <c r="B1361" s="12"/>
      <c r="C1361" s="230"/>
      <c r="D1361" s="230"/>
      <c r="E1361" s="230"/>
      <c r="F1361" s="12"/>
      <c r="G1361" s="12"/>
    </row>
    <row r="1362" spans="1:7" x14ac:dyDescent="0.2">
      <c r="A1362" s="231"/>
      <c r="B1362" s="12"/>
      <c r="C1362" s="230"/>
      <c r="D1362" s="230"/>
      <c r="E1362" s="230"/>
      <c r="F1362" s="12"/>
      <c r="G1362" s="12"/>
    </row>
    <row r="1363" spans="1:7" x14ac:dyDescent="0.2">
      <c r="A1363" s="231"/>
      <c r="B1363" s="12"/>
      <c r="C1363" s="230"/>
      <c r="D1363" s="230"/>
      <c r="E1363" s="230"/>
      <c r="F1363" s="12"/>
      <c r="G1363" s="12"/>
    </row>
    <row r="1364" spans="1:7" x14ac:dyDescent="0.2">
      <c r="A1364" s="231"/>
      <c r="B1364" s="12"/>
      <c r="C1364" s="230"/>
      <c r="D1364" s="230"/>
      <c r="E1364" s="230"/>
      <c r="F1364" s="12"/>
      <c r="G1364" s="12"/>
    </row>
    <row r="1365" spans="1:7" x14ac:dyDescent="0.2">
      <c r="A1365" s="231"/>
      <c r="B1365" s="12"/>
      <c r="C1365" s="230"/>
      <c r="D1365" s="230"/>
      <c r="E1365" s="230"/>
      <c r="F1365" s="12"/>
      <c r="G1365" s="12"/>
    </row>
    <row r="1366" spans="1:7" x14ac:dyDescent="0.2">
      <c r="A1366" s="231"/>
      <c r="B1366" s="12"/>
      <c r="C1366" s="230"/>
      <c r="D1366" s="230"/>
      <c r="E1366" s="230"/>
      <c r="F1366" s="12"/>
      <c r="G1366" s="12"/>
    </row>
    <row r="1367" spans="1:7" x14ac:dyDescent="0.2">
      <c r="A1367" s="231"/>
      <c r="B1367" s="12"/>
      <c r="C1367" s="230"/>
      <c r="D1367" s="230"/>
      <c r="E1367" s="230"/>
      <c r="F1367" s="12"/>
      <c r="G1367" s="12"/>
    </row>
    <row r="1368" spans="1:7" x14ac:dyDescent="0.2">
      <c r="A1368" s="231"/>
      <c r="B1368" s="12"/>
      <c r="C1368" s="230"/>
      <c r="D1368" s="230"/>
      <c r="E1368" s="230"/>
      <c r="F1368" s="12"/>
      <c r="G1368" s="12"/>
    </row>
    <row r="1369" spans="1:7" x14ac:dyDescent="0.2">
      <c r="A1369" s="231"/>
      <c r="B1369" s="12"/>
      <c r="C1369" s="230"/>
      <c r="D1369" s="230"/>
      <c r="E1369" s="230"/>
      <c r="F1369" s="12"/>
      <c r="G1369" s="12"/>
    </row>
    <row r="1370" spans="1:7" x14ac:dyDescent="0.2">
      <c r="A1370" s="231"/>
      <c r="B1370" s="12"/>
      <c r="C1370" s="230"/>
      <c r="D1370" s="230"/>
      <c r="E1370" s="230"/>
      <c r="F1370" s="12"/>
      <c r="G1370" s="12"/>
    </row>
    <row r="1371" spans="1:7" x14ac:dyDescent="0.2">
      <c r="A1371" s="231"/>
      <c r="B1371" s="12"/>
      <c r="C1371" s="230"/>
      <c r="D1371" s="230"/>
      <c r="E1371" s="230"/>
      <c r="F1371" s="12"/>
      <c r="G1371" s="12"/>
    </row>
    <row r="1372" spans="1:7" x14ac:dyDescent="0.2">
      <c r="A1372" s="231"/>
      <c r="B1372" s="12"/>
      <c r="C1372" s="230"/>
      <c r="D1372" s="230"/>
      <c r="E1372" s="230"/>
      <c r="F1372" s="12"/>
      <c r="G1372" s="12"/>
    </row>
    <row r="1373" spans="1:7" x14ac:dyDescent="0.2">
      <c r="A1373" s="231"/>
      <c r="B1373" s="12"/>
      <c r="C1373" s="230"/>
      <c r="D1373" s="230"/>
      <c r="E1373" s="230"/>
      <c r="F1373" s="12"/>
      <c r="G1373" s="12"/>
    </row>
    <row r="1374" spans="1:7" x14ac:dyDescent="0.2">
      <c r="A1374" s="231"/>
      <c r="B1374" s="12"/>
      <c r="C1374" s="230"/>
      <c r="D1374" s="230"/>
      <c r="E1374" s="230"/>
      <c r="F1374" s="12"/>
      <c r="G1374" s="12"/>
    </row>
    <row r="1375" spans="1:7" x14ac:dyDescent="0.2">
      <c r="A1375" s="231"/>
      <c r="B1375" s="12"/>
      <c r="C1375" s="230"/>
      <c r="D1375" s="230"/>
      <c r="E1375" s="230"/>
      <c r="F1375" s="12"/>
      <c r="G1375" s="12"/>
    </row>
    <row r="1376" spans="1:7" x14ac:dyDescent="0.2">
      <c r="A1376" s="231"/>
      <c r="B1376" s="12"/>
      <c r="C1376" s="230"/>
      <c r="D1376" s="230"/>
      <c r="E1376" s="230"/>
      <c r="F1376" s="12"/>
      <c r="G1376" s="12"/>
    </row>
    <row r="1377" spans="1:7" x14ac:dyDescent="0.2">
      <c r="A1377" s="231"/>
      <c r="B1377" s="12"/>
      <c r="C1377" s="230"/>
      <c r="D1377" s="230"/>
      <c r="E1377" s="230"/>
      <c r="F1377" s="12"/>
      <c r="G1377" s="12"/>
    </row>
    <row r="1378" spans="1:7" x14ac:dyDescent="0.2">
      <c r="A1378" s="231"/>
      <c r="B1378" s="12"/>
      <c r="C1378" s="230"/>
      <c r="D1378" s="230"/>
      <c r="E1378" s="230"/>
      <c r="F1378" s="12"/>
      <c r="G1378" s="12"/>
    </row>
    <row r="1379" spans="1:7" x14ac:dyDescent="0.2">
      <c r="A1379" s="231"/>
      <c r="B1379" s="12"/>
      <c r="C1379" s="230"/>
      <c r="D1379" s="230"/>
      <c r="E1379" s="230"/>
      <c r="F1379" s="12"/>
      <c r="G1379" s="12"/>
    </row>
    <row r="1380" spans="1:7" x14ac:dyDescent="0.2">
      <c r="A1380" s="231"/>
      <c r="B1380" s="12"/>
      <c r="C1380" s="230"/>
      <c r="D1380" s="230"/>
      <c r="E1380" s="230"/>
      <c r="F1380" s="12"/>
      <c r="G1380" s="12"/>
    </row>
    <row r="1381" spans="1:7" x14ac:dyDescent="0.2">
      <c r="A1381" s="231"/>
      <c r="B1381" s="12"/>
      <c r="C1381" s="230"/>
      <c r="D1381" s="230"/>
      <c r="E1381" s="230"/>
      <c r="F1381" s="12"/>
      <c r="G1381" s="12"/>
    </row>
    <row r="1382" spans="1:7" x14ac:dyDescent="0.2">
      <c r="A1382" s="231"/>
      <c r="B1382" s="12"/>
      <c r="C1382" s="230"/>
      <c r="D1382" s="230"/>
      <c r="E1382" s="230"/>
      <c r="F1382" s="12"/>
      <c r="G1382" s="12"/>
    </row>
    <row r="1383" spans="1:7" x14ac:dyDescent="0.2">
      <c r="A1383" s="231"/>
      <c r="B1383" s="12"/>
      <c r="C1383" s="230"/>
      <c r="D1383" s="230"/>
      <c r="E1383" s="230"/>
      <c r="F1383" s="12"/>
      <c r="G1383" s="12"/>
    </row>
    <row r="1384" spans="1:7" x14ac:dyDescent="0.2">
      <c r="A1384" s="231"/>
      <c r="B1384" s="12"/>
      <c r="C1384" s="230"/>
      <c r="D1384" s="230"/>
      <c r="E1384" s="230"/>
      <c r="F1384" s="12"/>
      <c r="G1384" s="12"/>
    </row>
    <row r="1385" spans="1:7" x14ac:dyDescent="0.2">
      <c r="A1385" s="231"/>
      <c r="B1385" s="12"/>
      <c r="C1385" s="230"/>
      <c r="D1385" s="230"/>
      <c r="E1385" s="230"/>
      <c r="F1385" s="12"/>
      <c r="G1385" s="12"/>
    </row>
    <row r="1386" spans="1:7" x14ac:dyDescent="0.2">
      <c r="A1386" s="231"/>
      <c r="B1386" s="12"/>
      <c r="C1386" s="230"/>
      <c r="D1386" s="230"/>
      <c r="E1386" s="230"/>
      <c r="F1386" s="12"/>
      <c r="G1386" s="12"/>
    </row>
    <row r="1387" spans="1:7" x14ac:dyDescent="0.2">
      <c r="A1387" s="231"/>
      <c r="B1387" s="12"/>
      <c r="C1387" s="230"/>
      <c r="D1387" s="230"/>
      <c r="E1387" s="230"/>
      <c r="F1387" s="12"/>
      <c r="G1387" s="12"/>
    </row>
    <row r="1388" spans="1:7" x14ac:dyDescent="0.2">
      <c r="A1388" s="231"/>
      <c r="B1388" s="12"/>
      <c r="C1388" s="230"/>
      <c r="D1388" s="230"/>
      <c r="E1388" s="230"/>
      <c r="F1388" s="12"/>
      <c r="G1388" s="12"/>
    </row>
    <row r="1389" spans="1:7" x14ac:dyDescent="0.2">
      <c r="A1389" s="231"/>
      <c r="B1389" s="12"/>
      <c r="C1389" s="230"/>
      <c r="D1389" s="230"/>
      <c r="E1389" s="230"/>
      <c r="F1389" s="12"/>
      <c r="G1389" s="12"/>
    </row>
    <row r="1390" spans="1:7" x14ac:dyDescent="0.2">
      <c r="A1390" s="231"/>
      <c r="B1390" s="12"/>
      <c r="C1390" s="230"/>
      <c r="D1390" s="230"/>
      <c r="E1390" s="230"/>
      <c r="F1390" s="12"/>
      <c r="G1390" s="12"/>
    </row>
    <row r="1391" spans="1:7" x14ac:dyDescent="0.2">
      <c r="A1391" s="231"/>
      <c r="B1391" s="12"/>
      <c r="C1391" s="230"/>
      <c r="D1391" s="230"/>
      <c r="E1391" s="230"/>
      <c r="F1391" s="12"/>
      <c r="G1391" s="12"/>
    </row>
    <row r="1392" spans="1:7" x14ac:dyDescent="0.2">
      <c r="A1392" s="231"/>
      <c r="B1392" s="12"/>
      <c r="C1392" s="230"/>
      <c r="D1392" s="230"/>
      <c r="E1392" s="230"/>
      <c r="F1392" s="12"/>
      <c r="G1392" s="12"/>
    </row>
    <row r="1393" spans="1:7" x14ac:dyDescent="0.2">
      <c r="A1393" s="231"/>
      <c r="B1393" s="12"/>
      <c r="C1393" s="230"/>
      <c r="D1393" s="230"/>
      <c r="E1393" s="230"/>
      <c r="F1393" s="12"/>
      <c r="G1393" s="12"/>
    </row>
    <row r="1394" spans="1:7" x14ac:dyDescent="0.2">
      <c r="A1394" s="231"/>
      <c r="B1394" s="12"/>
      <c r="C1394" s="230"/>
      <c r="D1394" s="230"/>
      <c r="E1394" s="230"/>
      <c r="F1394" s="12"/>
      <c r="G1394" s="12"/>
    </row>
    <row r="1395" spans="1:7" x14ac:dyDescent="0.2">
      <c r="A1395" s="231"/>
      <c r="B1395" s="12"/>
      <c r="C1395" s="230"/>
      <c r="D1395" s="230"/>
      <c r="E1395" s="230"/>
      <c r="F1395" s="12"/>
      <c r="G1395" s="12"/>
    </row>
    <row r="1396" spans="1:7" x14ac:dyDescent="0.2">
      <c r="A1396" s="231"/>
      <c r="B1396" s="12"/>
      <c r="C1396" s="230"/>
      <c r="D1396" s="230"/>
      <c r="E1396" s="230"/>
      <c r="F1396" s="12"/>
      <c r="G1396" s="12"/>
    </row>
    <row r="1397" spans="1:7" x14ac:dyDescent="0.2">
      <c r="A1397" s="231"/>
      <c r="B1397" s="12"/>
      <c r="C1397" s="230"/>
      <c r="D1397" s="230"/>
      <c r="E1397" s="230"/>
      <c r="F1397" s="12"/>
      <c r="G1397" s="12"/>
    </row>
    <row r="1398" spans="1:7" x14ac:dyDescent="0.2">
      <c r="A1398" s="231"/>
      <c r="B1398" s="12"/>
      <c r="C1398" s="230"/>
      <c r="D1398" s="230"/>
      <c r="E1398" s="230"/>
      <c r="F1398" s="12"/>
      <c r="G1398" s="12"/>
    </row>
    <row r="1399" spans="1:7" x14ac:dyDescent="0.2">
      <c r="A1399" s="231"/>
      <c r="B1399" s="12"/>
      <c r="C1399" s="230"/>
      <c r="D1399" s="230"/>
      <c r="E1399" s="230"/>
      <c r="F1399" s="12"/>
      <c r="G1399" s="12"/>
    </row>
    <row r="1400" spans="1:7" x14ac:dyDescent="0.2">
      <c r="A1400" s="231"/>
      <c r="B1400" s="12"/>
      <c r="C1400" s="230"/>
      <c r="D1400" s="230"/>
      <c r="E1400" s="230"/>
      <c r="F1400" s="12"/>
      <c r="G1400" s="12"/>
    </row>
    <row r="1401" spans="1:7" x14ac:dyDescent="0.2">
      <c r="A1401" s="231"/>
      <c r="B1401" s="12"/>
      <c r="C1401" s="230"/>
      <c r="D1401" s="230"/>
      <c r="E1401" s="230"/>
      <c r="F1401" s="12"/>
      <c r="G1401" s="12"/>
    </row>
    <row r="1402" spans="1:7" x14ac:dyDescent="0.2">
      <c r="A1402" s="231"/>
      <c r="B1402" s="12"/>
      <c r="C1402" s="230"/>
      <c r="D1402" s="230"/>
      <c r="E1402" s="230"/>
      <c r="F1402" s="12"/>
      <c r="G1402" s="12"/>
    </row>
    <row r="1403" spans="1:7" x14ac:dyDescent="0.2">
      <c r="A1403" s="231"/>
      <c r="B1403" s="12"/>
      <c r="C1403" s="230"/>
      <c r="D1403" s="230"/>
      <c r="E1403" s="230"/>
      <c r="F1403" s="12"/>
      <c r="G1403" s="12"/>
    </row>
    <row r="1404" spans="1:7" x14ac:dyDescent="0.2">
      <c r="A1404" s="231"/>
      <c r="B1404" s="12"/>
      <c r="C1404" s="230"/>
      <c r="D1404" s="230"/>
      <c r="E1404" s="230"/>
      <c r="F1404" s="12"/>
      <c r="G1404" s="12"/>
    </row>
    <row r="1405" spans="1:7" x14ac:dyDescent="0.2">
      <c r="A1405" s="231"/>
      <c r="B1405" s="12"/>
      <c r="C1405" s="230"/>
      <c r="D1405" s="230"/>
      <c r="E1405" s="230"/>
      <c r="F1405" s="12"/>
      <c r="G1405" s="12"/>
    </row>
    <row r="1406" spans="1:7" x14ac:dyDescent="0.2">
      <c r="A1406" s="231"/>
      <c r="B1406" s="12"/>
      <c r="C1406" s="230"/>
      <c r="D1406" s="230"/>
      <c r="E1406" s="230"/>
      <c r="F1406" s="12"/>
      <c r="G1406" s="12"/>
    </row>
    <row r="1407" spans="1:7" x14ac:dyDescent="0.2">
      <c r="A1407" s="231"/>
      <c r="B1407" s="12"/>
      <c r="C1407" s="230"/>
      <c r="D1407" s="230"/>
      <c r="E1407" s="230"/>
      <c r="F1407" s="12"/>
      <c r="G1407" s="12"/>
    </row>
    <row r="1408" spans="1:7" x14ac:dyDescent="0.2">
      <c r="A1408" s="231"/>
      <c r="B1408" s="12"/>
      <c r="C1408" s="230"/>
      <c r="D1408" s="230"/>
      <c r="E1408" s="230"/>
      <c r="F1408" s="12"/>
      <c r="G1408" s="12"/>
    </row>
    <row r="1409" spans="1:7" x14ac:dyDescent="0.2">
      <c r="A1409" s="231"/>
      <c r="B1409" s="12"/>
      <c r="C1409" s="230"/>
      <c r="D1409" s="230"/>
      <c r="E1409" s="230"/>
      <c r="F1409" s="12"/>
      <c r="G1409" s="12"/>
    </row>
    <row r="1410" spans="1:7" x14ac:dyDescent="0.2">
      <c r="A1410" s="231"/>
      <c r="B1410" s="12"/>
      <c r="C1410" s="230"/>
      <c r="D1410" s="230"/>
      <c r="E1410" s="230"/>
      <c r="F1410" s="12"/>
      <c r="G1410" s="12"/>
    </row>
    <row r="1411" spans="1:7" x14ac:dyDescent="0.2">
      <c r="A1411" s="231"/>
      <c r="B1411" s="12"/>
      <c r="C1411" s="230"/>
      <c r="D1411" s="230"/>
      <c r="E1411" s="230"/>
      <c r="F1411" s="12"/>
      <c r="G1411" s="12"/>
    </row>
    <row r="1412" spans="1:7" x14ac:dyDescent="0.2">
      <c r="A1412" s="231"/>
      <c r="B1412" s="12"/>
      <c r="C1412" s="230"/>
      <c r="D1412" s="230"/>
      <c r="E1412" s="230"/>
      <c r="F1412" s="12"/>
      <c r="G1412" s="12"/>
    </row>
    <row r="1413" spans="1:7" x14ac:dyDescent="0.2">
      <c r="A1413" s="231"/>
      <c r="B1413" s="12"/>
      <c r="C1413" s="230"/>
      <c r="D1413" s="230"/>
      <c r="E1413" s="230"/>
      <c r="F1413" s="12"/>
      <c r="G1413" s="12"/>
    </row>
    <row r="1414" spans="1:7" x14ac:dyDescent="0.2">
      <c r="A1414" s="231"/>
      <c r="B1414" s="12"/>
      <c r="C1414" s="230"/>
      <c r="D1414" s="230"/>
      <c r="E1414" s="230"/>
      <c r="F1414" s="12"/>
      <c r="G1414" s="12"/>
    </row>
    <row r="1415" spans="1:7" x14ac:dyDescent="0.2">
      <c r="A1415" s="231"/>
      <c r="B1415" s="12"/>
      <c r="C1415" s="230"/>
      <c r="D1415" s="230"/>
      <c r="E1415" s="230"/>
      <c r="F1415" s="12"/>
      <c r="G1415" s="12"/>
    </row>
    <row r="1416" spans="1:7" x14ac:dyDescent="0.2">
      <c r="A1416" s="231"/>
      <c r="B1416" s="12"/>
      <c r="C1416" s="230"/>
      <c r="D1416" s="230"/>
      <c r="E1416" s="230"/>
      <c r="F1416" s="12"/>
      <c r="G1416" s="12"/>
    </row>
    <row r="1417" spans="1:7" x14ac:dyDescent="0.2">
      <c r="A1417" s="231"/>
      <c r="B1417" s="12"/>
      <c r="C1417" s="230"/>
      <c r="D1417" s="230"/>
      <c r="E1417" s="230"/>
      <c r="F1417" s="12"/>
      <c r="G1417" s="12"/>
    </row>
    <row r="1418" spans="1:7" x14ac:dyDescent="0.2">
      <c r="A1418" s="231"/>
      <c r="B1418" s="12"/>
      <c r="C1418" s="230"/>
      <c r="D1418" s="230"/>
      <c r="E1418" s="230"/>
      <c r="F1418" s="12"/>
      <c r="G1418" s="12"/>
    </row>
    <row r="1419" spans="1:7" x14ac:dyDescent="0.2">
      <c r="A1419" s="231"/>
      <c r="B1419" s="12"/>
      <c r="C1419" s="230"/>
      <c r="D1419" s="230"/>
      <c r="E1419" s="230"/>
      <c r="F1419" s="12"/>
      <c r="G1419" s="12"/>
    </row>
    <row r="1420" spans="1:7" x14ac:dyDescent="0.2">
      <c r="A1420" s="231"/>
      <c r="B1420" s="12"/>
      <c r="C1420" s="230"/>
      <c r="D1420" s="230"/>
      <c r="E1420" s="230"/>
      <c r="F1420" s="12"/>
      <c r="G1420" s="12"/>
    </row>
    <row r="1421" spans="1:7" x14ac:dyDescent="0.2">
      <c r="A1421" s="231"/>
      <c r="B1421" s="12"/>
      <c r="C1421" s="230"/>
      <c r="D1421" s="230"/>
      <c r="E1421" s="230"/>
      <c r="F1421" s="12"/>
      <c r="G1421" s="12"/>
    </row>
    <row r="1422" spans="1:7" x14ac:dyDescent="0.2">
      <c r="A1422" s="231"/>
      <c r="B1422" s="12"/>
      <c r="C1422" s="230"/>
      <c r="D1422" s="230"/>
      <c r="E1422" s="230"/>
      <c r="F1422" s="12"/>
      <c r="G1422" s="12"/>
    </row>
    <row r="1423" spans="1:7" x14ac:dyDescent="0.2">
      <c r="A1423" s="231"/>
      <c r="B1423" s="12"/>
      <c r="C1423" s="230"/>
      <c r="D1423" s="230"/>
      <c r="E1423" s="230"/>
      <c r="F1423" s="12"/>
      <c r="G1423" s="12"/>
    </row>
    <row r="1424" spans="1:7" x14ac:dyDescent="0.2">
      <c r="A1424" s="231"/>
      <c r="B1424" s="12"/>
      <c r="C1424" s="230"/>
      <c r="D1424" s="230"/>
      <c r="E1424" s="230"/>
      <c r="F1424" s="12"/>
      <c r="G1424" s="12"/>
    </row>
    <row r="1425" spans="1:7" x14ac:dyDescent="0.2">
      <c r="A1425" s="231"/>
      <c r="B1425" s="12"/>
      <c r="C1425" s="230"/>
      <c r="D1425" s="230"/>
      <c r="E1425" s="230"/>
      <c r="F1425" s="12"/>
      <c r="G1425" s="12"/>
    </row>
    <row r="1426" spans="1:7" x14ac:dyDescent="0.2">
      <c r="A1426" s="231"/>
      <c r="B1426" s="12"/>
      <c r="C1426" s="230"/>
      <c r="D1426" s="230"/>
      <c r="E1426" s="230"/>
      <c r="F1426" s="12"/>
      <c r="G1426" s="12"/>
    </row>
    <row r="1427" spans="1:7" x14ac:dyDescent="0.2">
      <c r="A1427" s="231"/>
      <c r="B1427" s="12"/>
      <c r="C1427" s="230"/>
      <c r="D1427" s="230"/>
      <c r="E1427" s="230"/>
      <c r="F1427" s="12"/>
      <c r="G1427" s="12"/>
    </row>
    <row r="1428" spans="1:7" x14ac:dyDescent="0.2">
      <c r="A1428" s="231"/>
      <c r="B1428" s="12"/>
      <c r="C1428" s="230"/>
      <c r="D1428" s="230"/>
      <c r="E1428" s="230"/>
      <c r="F1428" s="12"/>
      <c r="G1428" s="12"/>
    </row>
    <row r="1429" spans="1:7" x14ac:dyDescent="0.2">
      <c r="A1429" s="231"/>
      <c r="B1429" s="12"/>
      <c r="C1429" s="230"/>
      <c r="D1429" s="230"/>
      <c r="E1429" s="230"/>
      <c r="F1429" s="12"/>
      <c r="G1429" s="12"/>
    </row>
    <row r="1430" spans="1:7" x14ac:dyDescent="0.2">
      <c r="A1430" s="231"/>
      <c r="B1430" s="12"/>
      <c r="C1430" s="230"/>
      <c r="D1430" s="230"/>
      <c r="E1430" s="230"/>
      <c r="F1430" s="12"/>
      <c r="G1430" s="12"/>
    </row>
    <row r="1431" spans="1:7" x14ac:dyDescent="0.2">
      <c r="A1431" s="231"/>
      <c r="B1431" s="12"/>
      <c r="C1431" s="230"/>
      <c r="D1431" s="230"/>
      <c r="E1431" s="230"/>
      <c r="F1431" s="12"/>
      <c r="G1431" s="12"/>
    </row>
    <row r="1432" spans="1:7" x14ac:dyDescent="0.2">
      <c r="A1432" s="231"/>
      <c r="B1432" s="12"/>
      <c r="C1432" s="230"/>
      <c r="D1432" s="230"/>
      <c r="E1432" s="230"/>
      <c r="F1432" s="12"/>
      <c r="G1432" s="12"/>
    </row>
    <row r="1433" spans="1:7" x14ac:dyDescent="0.2">
      <c r="A1433" s="231"/>
      <c r="B1433" s="12"/>
      <c r="C1433" s="230"/>
      <c r="D1433" s="230"/>
      <c r="E1433" s="230"/>
      <c r="F1433" s="12"/>
      <c r="G1433" s="12"/>
    </row>
    <row r="1434" spans="1:7" x14ac:dyDescent="0.2">
      <c r="A1434" s="231"/>
      <c r="B1434" s="12"/>
      <c r="C1434" s="230"/>
      <c r="D1434" s="230"/>
      <c r="E1434" s="230"/>
      <c r="F1434" s="12"/>
      <c r="G1434" s="12"/>
    </row>
    <row r="1435" spans="1:7" x14ac:dyDescent="0.2">
      <c r="A1435" s="231"/>
      <c r="B1435" s="12"/>
      <c r="C1435" s="230"/>
      <c r="D1435" s="230"/>
      <c r="E1435" s="230"/>
      <c r="F1435" s="12"/>
      <c r="G1435" s="12"/>
    </row>
    <row r="1436" spans="1:7" x14ac:dyDescent="0.2">
      <c r="A1436" s="231"/>
      <c r="B1436" s="12"/>
      <c r="C1436" s="230"/>
      <c r="D1436" s="230"/>
      <c r="E1436" s="230"/>
      <c r="F1436" s="12"/>
      <c r="G1436" s="12"/>
    </row>
    <row r="1437" spans="1:7" x14ac:dyDescent="0.2">
      <c r="A1437" s="231"/>
      <c r="B1437" s="12"/>
      <c r="C1437" s="230"/>
      <c r="D1437" s="230"/>
      <c r="E1437" s="230"/>
      <c r="F1437" s="12"/>
      <c r="G1437" s="12"/>
    </row>
    <row r="1438" spans="1:7" x14ac:dyDescent="0.2">
      <c r="A1438" s="231"/>
      <c r="B1438" s="12"/>
      <c r="C1438" s="230"/>
      <c r="D1438" s="230"/>
      <c r="E1438" s="230"/>
      <c r="F1438" s="12"/>
      <c r="G1438" s="12"/>
    </row>
    <row r="1439" spans="1:7" x14ac:dyDescent="0.2">
      <c r="A1439" s="231"/>
      <c r="B1439" s="12"/>
      <c r="C1439" s="230"/>
      <c r="D1439" s="230"/>
      <c r="E1439" s="230"/>
      <c r="F1439" s="12"/>
      <c r="G1439" s="12"/>
    </row>
    <row r="1440" spans="1:7" x14ac:dyDescent="0.2">
      <c r="A1440" s="231"/>
      <c r="B1440" s="12"/>
      <c r="C1440" s="230"/>
      <c r="D1440" s="230"/>
      <c r="E1440" s="230"/>
      <c r="F1440" s="12"/>
      <c r="G1440" s="12"/>
    </row>
    <row r="1441" spans="1:7" x14ac:dyDescent="0.2">
      <c r="A1441" s="231"/>
      <c r="B1441" s="12"/>
      <c r="C1441" s="230"/>
      <c r="D1441" s="230"/>
      <c r="E1441" s="230"/>
      <c r="F1441" s="12"/>
      <c r="G1441" s="12"/>
    </row>
    <row r="1442" spans="1:7" x14ac:dyDescent="0.2">
      <c r="A1442" s="231"/>
      <c r="B1442" s="12"/>
      <c r="C1442" s="230"/>
      <c r="D1442" s="230"/>
      <c r="E1442" s="230"/>
      <c r="F1442" s="12"/>
      <c r="G1442" s="12"/>
    </row>
    <row r="1443" spans="1:7" x14ac:dyDescent="0.2">
      <c r="A1443" s="231"/>
      <c r="B1443" s="12"/>
      <c r="C1443" s="230"/>
      <c r="D1443" s="230"/>
      <c r="E1443" s="230"/>
      <c r="F1443" s="12"/>
      <c r="G1443" s="12"/>
    </row>
    <row r="1444" spans="1:7" x14ac:dyDescent="0.2">
      <c r="A1444" s="231"/>
      <c r="B1444" s="12"/>
      <c r="C1444" s="230"/>
      <c r="D1444" s="230"/>
      <c r="E1444" s="230"/>
      <c r="F1444" s="12"/>
      <c r="G1444" s="12"/>
    </row>
    <row r="1445" spans="1:7" x14ac:dyDescent="0.2">
      <c r="A1445" s="231"/>
      <c r="B1445" s="12"/>
      <c r="C1445" s="230"/>
      <c r="D1445" s="230"/>
      <c r="E1445" s="230"/>
      <c r="F1445" s="12"/>
      <c r="G1445" s="12"/>
    </row>
    <row r="1446" spans="1:7" x14ac:dyDescent="0.2">
      <c r="A1446" s="231"/>
      <c r="B1446" s="12"/>
      <c r="C1446" s="230"/>
      <c r="D1446" s="230"/>
      <c r="E1446" s="230"/>
      <c r="F1446" s="12"/>
      <c r="G1446" s="12"/>
    </row>
    <row r="1447" spans="1:7" x14ac:dyDescent="0.2">
      <c r="A1447" s="231"/>
      <c r="B1447" s="12"/>
      <c r="C1447" s="230"/>
      <c r="D1447" s="230"/>
      <c r="E1447" s="230"/>
      <c r="F1447" s="12"/>
      <c r="G1447" s="12"/>
    </row>
    <row r="1448" spans="1:7" x14ac:dyDescent="0.2">
      <c r="A1448" s="231"/>
      <c r="B1448" s="12"/>
      <c r="C1448" s="230"/>
      <c r="D1448" s="230"/>
      <c r="E1448" s="230"/>
      <c r="F1448" s="12"/>
      <c r="G1448" s="12"/>
    </row>
    <row r="1449" spans="1:7" x14ac:dyDescent="0.2">
      <c r="A1449" s="231"/>
      <c r="B1449" s="12"/>
      <c r="C1449" s="230"/>
      <c r="D1449" s="230"/>
      <c r="E1449" s="230"/>
      <c r="F1449" s="12"/>
      <c r="G1449" s="12"/>
    </row>
    <row r="1450" spans="1:7" x14ac:dyDescent="0.2">
      <c r="A1450" s="231"/>
      <c r="B1450" s="12"/>
      <c r="C1450" s="230"/>
      <c r="D1450" s="230"/>
      <c r="E1450" s="230"/>
      <c r="F1450" s="12"/>
      <c r="G1450" s="12"/>
    </row>
    <row r="1451" spans="1:7" x14ac:dyDescent="0.2">
      <c r="A1451" s="231"/>
      <c r="B1451" s="12"/>
      <c r="C1451" s="230"/>
      <c r="D1451" s="230"/>
      <c r="E1451" s="230"/>
      <c r="F1451" s="12"/>
      <c r="G1451" s="12"/>
    </row>
    <row r="1452" spans="1:7" x14ac:dyDescent="0.2">
      <c r="A1452" s="231"/>
      <c r="B1452" s="12"/>
      <c r="C1452" s="230"/>
      <c r="D1452" s="230"/>
      <c r="E1452" s="230"/>
      <c r="F1452" s="12"/>
      <c r="G1452" s="12"/>
    </row>
    <row r="1453" spans="1:7" x14ac:dyDescent="0.2">
      <c r="A1453" s="231"/>
      <c r="B1453" s="12"/>
      <c r="C1453" s="230"/>
      <c r="D1453" s="230"/>
      <c r="E1453" s="230"/>
      <c r="F1453" s="12"/>
      <c r="G1453" s="12"/>
    </row>
    <row r="1454" spans="1:7" x14ac:dyDescent="0.2">
      <c r="A1454" s="231"/>
      <c r="B1454" s="12"/>
      <c r="C1454" s="230"/>
      <c r="D1454" s="230"/>
      <c r="E1454" s="230"/>
      <c r="F1454" s="12"/>
      <c r="G1454" s="12"/>
    </row>
    <row r="1455" spans="1:7" x14ac:dyDescent="0.2">
      <c r="A1455" s="231"/>
      <c r="B1455" s="12"/>
      <c r="C1455" s="230"/>
      <c r="D1455" s="230"/>
      <c r="E1455" s="230"/>
      <c r="F1455" s="12"/>
      <c r="G1455" s="12"/>
    </row>
    <row r="1456" spans="1:7" x14ac:dyDescent="0.2">
      <c r="A1456" s="231"/>
      <c r="B1456" s="12"/>
      <c r="C1456" s="230"/>
      <c r="D1456" s="230"/>
      <c r="E1456" s="230"/>
      <c r="F1456" s="12"/>
      <c r="G1456" s="12"/>
    </row>
    <row r="1457" spans="1:7" x14ac:dyDescent="0.2">
      <c r="A1457" s="231"/>
      <c r="B1457" s="12"/>
      <c r="C1457" s="230"/>
      <c r="D1457" s="230"/>
      <c r="E1457" s="230"/>
      <c r="F1457" s="12"/>
      <c r="G1457" s="12"/>
    </row>
    <row r="1458" spans="1:7" x14ac:dyDescent="0.2">
      <c r="A1458" s="231"/>
      <c r="B1458" s="12"/>
      <c r="C1458" s="230"/>
      <c r="D1458" s="230"/>
      <c r="E1458" s="230"/>
      <c r="F1458" s="12"/>
      <c r="G1458" s="12"/>
    </row>
    <row r="1459" spans="1:7" x14ac:dyDescent="0.2">
      <c r="A1459" s="231"/>
      <c r="B1459" s="12"/>
      <c r="C1459" s="230"/>
      <c r="D1459" s="230"/>
      <c r="E1459" s="230"/>
      <c r="F1459" s="12"/>
      <c r="G1459" s="12"/>
    </row>
    <row r="1460" spans="1:7" x14ac:dyDescent="0.2">
      <c r="A1460" s="231"/>
      <c r="B1460" s="12"/>
      <c r="C1460" s="230"/>
      <c r="D1460" s="230"/>
      <c r="E1460" s="230"/>
      <c r="F1460" s="12"/>
      <c r="G1460" s="12"/>
    </row>
    <row r="1461" spans="1:7" x14ac:dyDescent="0.2">
      <c r="A1461" s="231"/>
      <c r="B1461" s="12"/>
      <c r="C1461" s="230"/>
      <c r="D1461" s="230"/>
      <c r="E1461" s="230"/>
      <c r="F1461" s="12"/>
      <c r="G1461" s="12"/>
    </row>
    <row r="1462" spans="1:7" x14ac:dyDescent="0.2">
      <c r="A1462" s="231"/>
      <c r="B1462" s="12"/>
      <c r="C1462" s="230"/>
      <c r="D1462" s="230"/>
      <c r="E1462" s="230"/>
      <c r="F1462" s="12"/>
      <c r="G1462" s="12"/>
    </row>
    <row r="1463" spans="1:7" x14ac:dyDescent="0.2">
      <c r="A1463" s="231"/>
      <c r="B1463" s="12"/>
      <c r="C1463" s="230"/>
      <c r="D1463" s="230"/>
      <c r="E1463" s="230"/>
      <c r="F1463" s="12"/>
      <c r="G1463" s="12"/>
    </row>
    <row r="1464" spans="1:7" x14ac:dyDescent="0.2">
      <c r="A1464" s="231"/>
      <c r="B1464" s="12"/>
      <c r="C1464" s="230"/>
      <c r="D1464" s="230"/>
      <c r="E1464" s="230"/>
      <c r="F1464" s="12"/>
      <c r="G1464" s="12"/>
    </row>
    <row r="1465" spans="1:7" x14ac:dyDescent="0.2">
      <c r="A1465" s="231"/>
      <c r="B1465" s="12"/>
      <c r="C1465" s="230"/>
      <c r="D1465" s="230"/>
      <c r="E1465" s="230"/>
      <c r="F1465" s="12"/>
      <c r="G1465" s="12"/>
    </row>
    <row r="1466" spans="1:7" x14ac:dyDescent="0.2">
      <c r="A1466" s="231"/>
      <c r="B1466" s="12"/>
      <c r="C1466" s="230"/>
      <c r="D1466" s="230"/>
      <c r="E1466" s="230"/>
      <c r="F1466" s="12"/>
      <c r="G1466" s="12"/>
    </row>
    <row r="1467" spans="1:7" x14ac:dyDescent="0.2">
      <c r="A1467" s="231"/>
      <c r="B1467" s="12"/>
      <c r="C1467" s="230"/>
      <c r="D1467" s="230"/>
      <c r="E1467" s="230"/>
      <c r="F1467" s="12"/>
      <c r="G1467" s="12"/>
    </row>
    <row r="1468" spans="1:7" x14ac:dyDescent="0.2">
      <c r="A1468" s="231"/>
      <c r="B1468" s="12"/>
      <c r="C1468" s="230"/>
      <c r="D1468" s="230"/>
      <c r="E1468" s="230"/>
      <c r="F1468" s="12"/>
      <c r="G1468" s="12"/>
    </row>
    <row r="1469" spans="1:7" x14ac:dyDescent="0.2">
      <c r="A1469" s="231"/>
      <c r="B1469" s="12"/>
      <c r="C1469" s="230"/>
      <c r="D1469" s="230"/>
      <c r="E1469" s="230"/>
      <c r="F1469" s="12"/>
      <c r="G1469" s="12"/>
    </row>
    <row r="1470" spans="1:7" x14ac:dyDescent="0.2">
      <c r="A1470" s="231"/>
      <c r="B1470" s="12"/>
      <c r="C1470" s="230"/>
      <c r="D1470" s="230"/>
      <c r="E1470" s="230"/>
      <c r="F1470" s="12"/>
      <c r="G1470" s="12"/>
    </row>
    <row r="1471" spans="1:7" x14ac:dyDescent="0.2">
      <c r="A1471" s="231"/>
      <c r="B1471" s="12"/>
      <c r="C1471" s="230"/>
      <c r="D1471" s="230"/>
      <c r="E1471" s="230"/>
      <c r="F1471" s="12"/>
      <c r="G1471" s="12"/>
    </row>
    <row r="1472" spans="1:7" x14ac:dyDescent="0.2">
      <c r="A1472" s="231"/>
      <c r="B1472" s="12"/>
      <c r="C1472" s="230"/>
      <c r="D1472" s="230"/>
      <c r="E1472" s="230"/>
      <c r="F1472" s="12"/>
      <c r="G1472" s="12"/>
    </row>
    <row r="1473" spans="1:7" x14ac:dyDescent="0.2">
      <c r="A1473" s="231"/>
      <c r="B1473" s="12"/>
      <c r="C1473" s="230"/>
      <c r="D1473" s="230"/>
      <c r="E1473" s="230"/>
      <c r="F1473" s="12"/>
      <c r="G1473" s="12"/>
    </row>
    <row r="1474" spans="1:7" x14ac:dyDescent="0.2">
      <c r="A1474" s="231"/>
      <c r="B1474" s="12"/>
      <c r="C1474" s="230"/>
      <c r="D1474" s="230"/>
      <c r="E1474" s="230"/>
      <c r="F1474" s="12"/>
      <c r="G1474" s="12"/>
    </row>
    <row r="1475" spans="1:7" x14ac:dyDescent="0.2">
      <c r="A1475" s="231"/>
      <c r="B1475" s="12"/>
      <c r="C1475" s="230"/>
      <c r="D1475" s="230"/>
      <c r="E1475" s="230"/>
      <c r="F1475" s="12"/>
      <c r="G1475" s="12"/>
    </row>
    <row r="1476" spans="1:7" x14ac:dyDescent="0.2">
      <c r="A1476" s="231"/>
      <c r="B1476" s="12"/>
      <c r="C1476" s="230"/>
      <c r="D1476" s="230"/>
      <c r="E1476" s="230"/>
      <c r="F1476" s="12"/>
      <c r="G1476" s="12"/>
    </row>
    <row r="1477" spans="1:7" x14ac:dyDescent="0.2">
      <c r="A1477" s="231"/>
      <c r="B1477" s="12"/>
      <c r="C1477" s="230"/>
      <c r="D1477" s="230"/>
      <c r="E1477" s="230"/>
      <c r="F1477" s="12"/>
      <c r="G1477" s="12"/>
    </row>
    <row r="1478" spans="1:7" x14ac:dyDescent="0.2">
      <c r="A1478" s="231"/>
      <c r="B1478" s="12"/>
      <c r="C1478" s="230"/>
      <c r="D1478" s="230"/>
      <c r="E1478" s="230"/>
      <c r="F1478" s="12"/>
      <c r="G1478" s="12"/>
    </row>
    <row r="1479" spans="1:7" x14ac:dyDescent="0.2">
      <c r="A1479" s="231"/>
      <c r="B1479" s="12"/>
      <c r="C1479" s="230"/>
      <c r="D1479" s="230"/>
      <c r="E1479" s="230"/>
      <c r="F1479" s="12"/>
      <c r="G1479" s="12"/>
    </row>
    <row r="1480" spans="1:7" x14ac:dyDescent="0.2">
      <c r="A1480" s="231"/>
      <c r="B1480" s="12"/>
      <c r="C1480" s="230"/>
      <c r="D1480" s="230"/>
      <c r="E1480" s="230"/>
      <c r="F1480" s="12"/>
      <c r="G1480" s="12"/>
    </row>
    <row r="1481" spans="1:7" x14ac:dyDescent="0.2">
      <c r="A1481" s="231"/>
      <c r="B1481" s="12"/>
      <c r="C1481" s="230"/>
      <c r="D1481" s="230"/>
      <c r="E1481" s="230"/>
      <c r="F1481" s="12"/>
      <c r="G1481" s="12"/>
    </row>
    <row r="1482" spans="1:7" x14ac:dyDescent="0.2">
      <c r="A1482" s="231"/>
      <c r="B1482" s="12"/>
      <c r="C1482" s="230"/>
      <c r="D1482" s="230"/>
      <c r="E1482" s="230"/>
      <c r="F1482" s="12"/>
      <c r="G1482" s="12"/>
    </row>
    <row r="1483" spans="1:7" x14ac:dyDescent="0.2">
      <c r="A1483" s="231"/>
      <c r="B1483" s="12"/>
      <c r="C1483" s="230"/>
      <c r="D1483" s="230"/>
      <c r="E1483" s="230"/>
      <c r="F1483" s="12"/>
      <c r="G1483" s="12"/>
    </row>
    <row r="1484" spans="1:7" x14ac:dyDescent="0.2">
      <c r="A1484" s="231"/>
      <c r="B1484" s="12"/>
      <c r="C1484" s="230"/>
      <c r="D1484" s="230"/>
      <c r="E1484" s="230"/>
      <c r="F1484" s="12"/>
      <c r="G1484" s="12"/>
    </row>
    <row r="1485" spans="1:7" x14ac:dyDescent="0.2">
      <c r="A1485" s="231"/>
      <c r="B1485" s="12"/>
      <c r="C1485" s="230"/>
      <c r="D1485" s="230"/>
      <c r="E1485" s="230"/>
      <c r="F1485" s="12"/>
      <c r="G1485" s="12"/>
    </row>
    <row r="1486" spans="1:7" x14ac:dyDescent="0.2">
      <c r="A1486" s="231"/>
      <c r="B1486" s="12"/>
      <c r="C1486" s="230"/>
      <c r="D1486" s="230"/>
      <c r="E1486" s="230"/>
      <c r="F1486" s="12"/>
      <c r="G1486" s="12"/>
    </row>
    <row r="1487" spans="1:7" x14ac:dyDescent="0.2">
      <c r="A1487" s="231"/>
      <c r="B1487" s="12"/>
      <c r="C1487" s="230"/>
      <c r="D1487" s="230"/>
      <c r="E1487" s="230"/>
      <c r="F1487" s="12"/>
      <c r="G1487" s="12"/>
    </row>
    <row r="1488" spans="1:7" x14ac:dyDescent="0.2">
      <c r="A1488" s="231"/>
      <c r="B1488" s="12"/>
      <c r="C1488" s="230"/>
      <c r="D1488" s="230"/>
      <c r="E1488" s="230"/>
      <c r="F1488" s="12"/>
      <c r="G1488" s="12"/>
    </row>
    <row r="1489" spans="1:7" x14ac:dyDescent="0.2">
      <c r="A1489" s="231"/>
      <c r="B1489" s="12"/>
      <c r="C1489" s="230"/>
      <c r="D1489" s="230"/>
      <c r="E1489" s="230"/>
      <c r="F1489" s="12"/>
      <c r="G1489" s="12"/>
    </row>
    <row r="1490" spans="1:7" x14ac:dyDescent="0.2">
      <c r="A1490" s="231"/>
      <c r="B1490" s="12"/>
      <c r="C1490" s="230"/>
      <c r="D1490" s="230"/>
      <c r="E1490" s="230"/>
      <c r="F1490" s="12"/>
      <c r="G1490" s="12"/>
    </row>
    <row r="1491" spans="1:7" x14ac:dyDescent="0.2">
      <c r="A1491" s="231"/>
      <c r="B1491" s="12"/>
      <c r="C1491" s="230"/>
      <c r="D1491" s="230"/>
      <c r="E1491" s="230"/>
      <c r="F1491" s="12"/>
      <c r="G1491" s="12"/>
    </row>
    <row r="1492" spans="1:7" x14ac:dyDescent="0.2">
      <c r="A1492" s="231"/>
      <c r="B1492" s="12"/>
      <c r="C1492" s="230"/>
      <c r="D1492" s="230"/>
      <c r="E1492" s="230"/>
      <c r="F1492" s="12"/>
      <c r="G1492" s="12"/>
    </row>
    <row r="1493" spans="1:7" x14ac:dyDescent="0.2">
      <c r="A1493" s="231"/>
      <c r="B1493" s="12"/>
      <c r="C1493" s="230"/>
      <c r="D1493" s="230"/>
      <c r="E1493" s="230"/>
      <c r="F1493" s="12"/>
      <c r="G1493" s="12"/>
    </row>
    <row r="1494" spans="1:7" x14ac:dyDescent="0.2">
      <c r="A1494" s="231"/>
      <c r="B1494" s="12"/>
      <c r="C1494" s="230"/>
      <c r="D1494" s="230"/>
      <c r="E1494" s="230"/>
      <c r="F1494" s="12"/>
      <c r="G1494" s="12"/>
    </row>
    <row r="1495" spans="1:7" x14ac:dyDescent="0.2">
      <c r="A1495" s="231"/>
      <c r="B1495" s="12"/>
      <c r="C1495" s="230"/>
      <c r="D1495" s="230"/>
      <c r="E1495" s="230"/>
      <c r="F1495" s="12"/>
      <c r="G1495" s="12"/>
    </row>
    <row r="1496" spans="1:7" x14ac:dyDescent="0.2">
      <c r="A1496" s="231"/>
      <c r="B1496" s="12"/>
      <c r="C1496" s="230"/>
      <c r="D1496" s="230"/>
      <c r="E1496" s="230"/>
      <c r="F1496" s="12"/>
      <c r="G1496" s="12"/>
    </row>
    <row r="1497" spans="1:7" x14ac:dyDescent="0.2">
      <c r="A1497" s="231"/>
      <c r="B1497" s="12"/>
      <c r="C1497" s="230"/>
      <c r="D1497" s="230"/>
      <c r="E1497" s="230"/>
      <c r="F1497" s="12"/>
      <c r="G1497" s="12"/>
    </row>
    <row r="1498" spans="1:7" x14ac:dyDescent="0.2">
      <c r="A1498" s="231"/>
      <c r="B1498" s="12"/>
      <c r="C1498" s="230"/>
      <c r="D1498" s="230"/>
      <c r="E1498" s="230"/>
      <c r="F1498" s="12"/>
      <c r="G1498" s="12"/>
    </row>
    <row r="1499" spans="1:7" x14ac:dyDescent="0.2">
      <c r="A1499" s="231"/>
      <c r="B1499" s="12"/>
      <c r="C1499" s="230"/>
      <c r="D1499" s="230"/>
      <c r="E1499" s="230"/>
      <c r="F1499" s="12"/>
      <c r="G1499" s="12"/>
    </row>
    <row r="1500" spans="1:7" x14ac:dyDescent="0.2">
      <c r="A1500" s="231"/>
      <c r="B1500" s="12"/>
      <c r="C1500" s="230"/>
      <c r="D1500" s="230"/>
      <c r="E1500" s="230"/>
      <c r="F1500" s="12"/>
      <c r="G1500" s="12"/>
    </row>
    <row r="1501" spans="1:7" x14ac:dyDescent="0.2">
      <c r="A1501" s="231"/>
      <c r="B1501" s="12"/>
      <c r="C1501" s="230"/>
      <c r="D1501" s="230"/>
      <c r="E1501" s="230"/>
      <c r="F1501" s="12"/>
      <c r="G1501" s="12"/>
    </row>
    <row r="1502" spans="1:7" x14ac:dyDescent="0.2">
      <c r="A1502" s="231"/>
      <c r="B1502" s="12"/>
      <c r="C1502" s="230"/>
      <c r="D1502" s="230"/>
      <c r="E1502" s="230"/>
      <c r="F1502" s="12"/>
      <c r="G1502" s="12"/>
    </row>
    <row r="1503" spans="1:7" x14ac:dyDescent="0.2">
      <c r="A1503" s="231"/>
      <c r="B1503" s="12"/>
      <c r="C1503" s="230"/>
      <c r="D1503" s="230"/>
      <c r="E1503" s="230"/>
      <c r="F1503" s="12"/>
      <c r="G1503" s="12"/>
    </row>
    <row r="1504" spans="1:7" x14ac:dyDescent="0.2">
      <c r="A1504" s="231"/>
      <c r="B1504" s="12"/>
      <c r="C1504" s="230"/>
      <c r="D1504" s="230"/>
      <c r="E1504" s="230"/>
      <c r="F1504" s="12"/>
      <c r="G1504" s="12"/>
    </row>
    <row r="1505" spans="1:7" x14ac:dyDescent="0.2">
      <c r="A1505" s="231"/>
      <c r="B1505" s="12"/>
      <c r="C1505" s="230"/>
      <c r="D1505" s="230"/>
      <c r="E1505" s="230"/>
      <c r="F1505" s="12"/>
      <c r="G1505" s="12"/>
    </row>
    <row r="1506" spans="1:7" x14ac:dyDescent="0.2">
      <c r="A1506" s="231"/>
      <c r="B1506" s="12"/>
      <c r="C1506" s="230"/>
      <c r="D1506" s="230"/>
      <c r="E1506" s="230"/>
      <c r="F1506" s="12"/>
      <c r="G1506" s="12"/>
    </row>
    <row r="1507" spans="1:7" x14ac:dyDescent="0.2">
      <c r="A1507" s="231"/>
      <c r="B1507" s="12"/>
      <c r="C1507" s="230"/>
      <c r="D1507" s="230"/>
      <c r="E1507" s="230"/>
      <c r="F1507" s="12"/>
      <c r="G1507" s="12"/>
    </row>
    <row r="1508" spans="1:7" x14ac:dyDescent="0.2">
      <c r="A1508" s="231"/>
      <c r="B1508" s="12"/>
      <c r="C1508" s="230"/>
      <c r="D1508" s="230"/>
      <c r="E1508" s="230"/>
      <c r="F1508" s="12"/>
      <c r="G1508" s="12"/>
    </row>
    <row r="1509" spans="1:7" x14ac:dyDescent="0.2">
      <c r="A1509" s="231"/>
      <c r="B1509" s="12"/>
      <c r="C1509" s="230"/>
      <c r="D1509" s="230"/>
      <c r="E1509" s="230"/>
      <c r="F1509" s="12"/>
      <c r="G1509" s="12"/>
    </row>
    <row r="1510" spans="1:7" x14ac:dyDescent="0.2">
      <c r="A1510" s="231"/>
      <c r="B1510" s="12"/>
      <c r="C1510" s="230"/>
      <c r="D1510" s="230"/>
      <c r="E1510" s="230"/>
      <c r="F1510" s="12"/>
      <c r="G1510" s="12"/>
    </row>
    <row r="1511" spans="1:7" x14ac:dyDescent="0.2">
      <c r="A1511" s="231"/>
      <c r="B1511" s="12"/>
      <c r="C1511" s="230"/>
      <c r="D1511" s="230"/>
      <c r="E1511" s="230"/>
      <c r="F1511" s="12"/>
      <c r="G1511" s="12"/>
    </row>
    <row r="1512" spans="1:7" x14ac:dyDescent="0.2">
      <c r="A1512" s="231"/>
      <c r="B1512" s="12"/>
      <c r="C1512" s="230"/>
      <c r="D1512" s="230"/>
      <c r="E1512" s="230"/>
      <c r="F1512" s="12"/>
      <c r="G1512" s="12"/>
    </row>
    <row r="1513" spans="1:7" x14ac:dyDescent="0.2">
      <c r="A1513" s="231"/>
      <c r="B1513" s="12"/>
      <c r="C1513" s="230"/>
      <c r="D1513" s="230"/>
      <c r="E1513" s="230"/>
      <c r="F1513" s="12"/>
      <c r="G1513" s="12"/>
    </row>
    <row r="1514" spans="1:7" x14ac:dyDescent="0.2">
      <c r="A1514" s="231"/>
      <c r="B1514" s="12"/>
      <c r="C1514" s="230"/>
      <c r="D1514" s="230"/>
      <c r="E1514" s="230"/>
      <c r="F1514" s="12"/>
      <c r="G1514" s="12"/>
    </row>
    <row r="1515" spans="1:7" x14ac:dyDescent="0.2">
      <c r="A1515" s="231"/>
      <c r="B1515" s="12"/>
      <c r="C1515" s="230"/>
      <c r="D1515" s="230"/>
      <c r="E1515" s="230"/>
      <c r="F1515" s="12"/>
      <c r="G1515" s="12"/>
    </row>
    <row r="1516" spans="1:7" x14ac:dyDescent="0.2">
      <c r="A1516" s="231"/>
      <c r="B1516" s="12"/>
      <c r="C1516" s="230"/>
      <c r="D1516" s="230"/>
      <c r="E1516" s="230"/>
      <c r="F1516" s="12"/>
      <c r="G1516" s="12"/>
    </row>
    <row r="1517" spans="1:7" x14ac:dyDescent="0.2">
      <c r="A1517" s="231"/>
      <c r="B1517" s="12"/>
      <c r="C1517" s="230"/>
      <c r="D1517" s="230"/>
      <c r="E1517" s="230"/>
      <c r="F1517" s="12"/>
      <c r="G1517" s="12"/>
    </row>
    <row r="1518" spans="1:7" x14ac:dyDescent="0.2">
      <c r="A1518" s="231"/>
      <c r="B1518" s="12"/>
      <c r="C1518" s="230"/>
      <c r="D1518" s="230"/>
      <c r="E1518" s="230"/>
      <c r="F1518" s="12"/>
      <c r="G1518" s="12"/>
    </row>
    <row r="1519" spans="1:7" x14ac:dyDescent="0.2">
      <c r="A1519" s="231"/>
      <c r="B1519" s="12"/>
      <c r="C1519" s="230"/>
      <c r="D1519" s="230"/>
      <c r="E1519" s="230"/>
      <c r="F1519" s="12"/>
      <c r="G1519" s="12"/>
    </row>
    <row r="1520" spans="1:7" x14ac:dyDescent="0.2">
      <c r="A1520" s="231"/>
      <c r="B1520" s="12"/>
      <c r="C1520" s="230"/>
      <c r="D1520" s="230"/>
      <c r="E1520" s="230"/>
      <c r="F1520" s="12"/>
      <c r="G1520" s="12"/>
    </row>
    <row r="1521" spans="1:7" x14ac:dyDescent="0.2">
      <c r="A1521" s="231"/>
      <c r="B1521" s="12"/>
      <c r="C1521" s="230"/>
      <c r="D1521" s="230"/>
      <c r="E1521" s="230"/>
      <c r="F1521" s="12"/>
      <c r="G1521" s="12"/>
    </row>
    <row r="1522" spans="1:7" x14ac:dyDescent="0.2">
      <c r="A1522" s="231"/>
      <c r="B1522" s="12"/>
      <c r="C1522" s="230"/>
      <c r="D1522" s="230"/>
      <c r="E1522" s="230"/>
      <c r="F1522" s="12"/>
      <c r="G1522" s="12"/>
    </row>
    <row r="1523" spans="1:7" x14ac:dyDescent="0.2">
      <c r="A1523" s="231"/>
      <c r="B1523" s="12"/>
      <c r="C1523" s="230"/>
      <c r="D1523" s="230"/>
      <c r="E1523" s="230"/>
      <c r="F1523" s="12"/>
      <c r="G1523" s="12"/>
    </row>
    <row r="1524" spans="1:7" x14ac:dyDescent="0.2">
      <c r="A1524" s="231"/>
      <c r="B1524" s="12"/>
      <c r="C1524" s="230"/>
      <c r="D1524" s="230"/>
      <c r="E1524" s="230"/>
      <c r="F1524" s="12"/>
      <c r="G1524" s="12"/>
    </row>
    <row r="1525" spans="1:7" x14ac:dyDescent="0.2">
      <c r="A1525" s="231"/>
      <c r="B1525" s="12"/>
      <c r="C1525" s="230"/>
      <c r="D1525" s="230"/>
      <c r="E1525" s="230"/>
      <c r="F1525" s="12"/>
      <c r="G1525" s="12"/>
    </row>
    <row r="1526" spans="1:7" x14ac:dyDescent="0.2">
      <c r="A1526" s="231"/>
      <c r="B1526" s="12"/>
      <c r="C1526" s="230"/>
      <c r="D1526" s="230"/>
      <c r="E1526" s="230"/>
      <c r="F1526" s="12"/>
      <c r="G1526" s="12"/>
    </row>
    <row r="1527" spans="1:7" x14ac:dyDescent="0.2">
      <c r="A1527" s="231"/>
      <c r="B1527" s="12"/>
      <c r="C1527" s="230"/>
      <c r="D1527" s="230"/>
      <c r="E1527" s="230"/>
      <c r="F1527" s="12"/>
      <c r="G1527" s="12"/>
    </row>
    <row r="1528" spans="1:7" x14ac:dyDescent="0.2">
      <c r="A1528" s="231"/>
      <c r="B1528" s="12"/>
      <c r="C1528" s="230"/>
      <c r="D1528" s="230"/>
      <c r="E1528" s="230"/>
      <c r="F1528" s="12"/>
      <c r="G1528" s="12"/>
    </row>
    <row r="1529" spans="1:7" x14ac:dyDescent="0.2">
      <c r="A1529" s="231"/>
      <c r="B1529" s="12"/>
      <c r="C1529" s="230"/>
      <c r="D1529" s="230"/>
      <c r="E1529" s="230"/>
      <c r="F1529" s="12"/>
      <c r="G1529" s="12"/>
    </row>
    <row r="1530" spans="1:7" x14ac:dyDescent="0.2">
      <c r="A1530" s="231"/>
      <c r="B1530" s="12"/>
      <c r="C1530" s="230"/>
      <c r="D1530" s="230"/>
      <c r="E1530" s="230"/>
      <c r="F1530" s="12"/>
      <c r="G1530" s="12"/>
    </row>
    <row r="1531" spans="1:7" x14ac:dyDescent="0.2">
      <c r="A1531" s="231"/>
      <c r="B1531" s="12"/>
      <c r="C1531" s="230"/>
      <c r="D1531" s="230"/>
      <c r="E1531" s="230"/>
      <c r="F1531" s="12"/>
      <c r="G1531" s="12"/>
    </row>
    <row r="1532" spans="1:7" x14ac:dyDescent="0.2">
      <c r="A1532" s="231"/>
      <c r="B1532" s="12"/>
      <c r="C1532" s="230"/>
      <c r="D1532" s="230"/>
      <c r="E1532" s="230"/>
      <c r="F1532" s="12"/>
      <c r="G1532" s="12"/>
    </row>
    <row r="1533" spans="1:7" x14ac:dyDescent="0.2">
      <c r="A1533" s="231"/>
      <c r="B1533" s="12"/>
      <c r="C1533" s="230"/>
      <c r="D1533" s="230"/>
      <c r="E1533" s="230"/>
      <c r="F1533" s="12"/>
      <c r="G1533" s="12"/>
    </row>
    <row r="1534" spans="1:7" x14ac:dyDescent="0.2">
      <c r="A1534" s="231"/>
      <c r="B1534" s="12"/>
      <c r="C1534" s="230"/>
      <c r="D1534" s="230"/>
      <c r="E1534" s="230"/>
      <c r="F1534" s="12"/>
      <c r="G1534" s="12"/>
    </row>
    <row r="1535" spans="1:7" x14ac:dyDescent="0.2">
      <c r="A1535" s="231"/>
      <c r="B1535" s="12"/>
      <c r="C1535" s="230"/>
      <c r="D1535" s="230"/>
      <c r="E1535" s="230"/>
      <c r="F1535" s="12"/>
      <c r="G1535" s="12"/>
    </row>
    <row r="1536" spans="1:7" x14ac:dyDescent="0.2">
      <c r="A1536" s="231"/>
      <c r="B1536" s="12"/>
      <c r="C1536" s="230"/>
      <c r="D1536" s="230"/>
      <c r="E1536" s="230"/>
      <c r="F1536" s="12"/>
      <c r="G1536" s="12"/>
    </row>
    <row r="1537" spans="1:7" x14ac:dyDescent="0.2">
      <c r="A1537" s="231"/>
      <c r="B1537" s="12"/>
      <c r="C1537" s="230"/>
      <c r="D1537" s="230"/>
      <c r="E1537" s="230"/>
      <c r="F1537" s="12"/>
      <c r="G1537" s="12"/>
    </row>
    <row r="1538" spans="1:7" x14ac:dyDescent="0.2">
      <c r="A1538" s="231"/>
      <c r="B1538" s="12"/>
      <c r="C1538" s="230"/>
      <c r="D1538" s="230"/>
      <c r="E1538" s="230"/>
      <c r="F1538" s="12"/>
      <c r="G1538" s="12"/>
    </row>
    <row r="1539" spans="1:7" x14ac:dyDescent="0.2">
      <c r="A1539" s="231"/>
      <c r="B1539" s="12"/>
      <c r="C1539" s="230"/>
      <c r="D1539" s="230"/>
      <c r="E1539" s="230"/>
      <c r="F1539" s="12"/>
      <c r="G1539" s="12"/>
    </row>
    <row r="1540" spans="1:7" x14ac:dyDescent="0.2">
      <c r="A1540" s="231"/>
      <c r="B1540" s="12"/>
      <c r="C1540" s="230"/>
      <c r="D1540" s="230"/>
      <c r="E1540" s="230"/>
      <c r="F1540" s="12"/>
      <c r="G1540" s="12"/>
    </row>
    <row r="1541" spans="1:7" x14ac:dyDescent="0.2">
      <c r="A1541" s="231"/>
      <c r="B1541" s="12"/>
      <c r="C1541" s="230"/>
      <c r="D1541" s="230"/>
      <c r="E1541" s="230"/>
      <c r="F1541" s="12"/>
      <c r="G1541" s="12"/>
    </row>
    <row r="1542" spans="1:7" x14ac:dyDescent="0.2">
      <c r="A1542" s="231"/>
      <c r="B1542" s="12"/>
      <c r="C1542" s="230"/>
      <c r="D1542" s="230"/>
      <c r="E1542" s="230"/>
      <c r="F1542" s="12"/>
      <c r="G1542" s="12"/>
    </row>
    <row r="1543" spans="1:7" x14ac:dyDescent="0.2">
      <c r="A1543" s="231"/>
      <c r="B1543" s="12"/>
      <c r="C1543" s="230"/>
      <c r="D1543" s="230"/>
      <c r="E1543" s="230"/>
      <c r="F1543" s="12"/>
      <c r="G1543" s="12"/>
    </row>
    <row r="1544" spans="1:7" x14ac:dyDescent="0.2">
      <c r="A1544" s="231"/>
      <c r="B1544" s="12"/>
      <c r="C1544" s="230"/>
      <c r="D1544" s="230"/>
      <c r="E1544" s="230"/>
      <c r="F1544" s="12"/>
      <c r="G1544" s="12"/>
    </row>
    <row r="1545" spans="1:7" x14ac:dyDescent="0.2">
      <c r="A1545" s="231"/>
      <c r="B1545" s="12"/>
      <c r="C1545" s="230"/>
      <c r="D1545" s="230"/>
      <c r="E1545" s="230"/>
      <c r="F1545" s="12"/>
      <c r="G1545" s="12"/>
    </row>
    <row r="1546" spans="1:7" x14ac:dyDescent="0.2">
      <c r="A1546" s="231"/>
      <c r="B1546" s="12"/>
      <c r="C1546" s="230"/>
      <c r="D1546" s="230"/>
      <c r="E1546" s="230"/>
      <c r="F1546" s="12"/>
      <c r="G1546" s="12"/>
    </row>
    <row r="1547" spans="1:7" x14ac:dyDescent="0.2">
      <c r="A1547" s="231"/>
      <c r="B1547" s="12"/>
      <c r="C1547" s="230"/>
      <c r="D1547" s="230"/>
      <c r="E1547" s="230"/>
      <c r="F1547" s="12"/>
      <c r="G1547" s="12"/>
    </row>
    <row r="1548" spans="1:7" x14ac:dyDescent="0.2">
      <c r="A1548" s="231"/>
      <c r="B1548" s="12"/>
      <c r="C1548" s="230"/>
      <c r="D1548" s="230"/>
      <c r="E1548" s="230"/>
      <c r="F1548" s="12"/>
      <c r="G1548" s="12"/>
    </row>
    <row r="1549" spans="1:7" x14ac:dyDescent="0.2">
      <c r="A1549" s="231"/>
      <c r="B1549" s="12"/>
      <c r="C1549" s="230"/>
      <c r="D1549" s="230"/>
      <c r="E1549" s="230"/>
      <c r="F1549" s="12"/>
      <c r="G1549" s="12"/>
    </row>
    <row r="1550" spans="1:7" x14ac:dyDescent="0.2">
      <c r="A1550" s="231"/>
      <c r="B1550" s="12"/>
      <c r="C1550" s="230"/>
      <c r="D1550" s="230"/>
      <c r="E1550" s="230"/>
      <c r="F1550" s="12"/>
      <c r="G1550" s="12"/>
    </row>
    <row r="1551" spans="1:7" x14ac:dyDescent="0.2">
      <c r="A1551" s="231"/>
      <c r="B1551" s="12"/>
      <c r="C1551" s="230"/>
      <c r="D1551" s="230"/>
      <c r="E1551" s="230"/>
      <c r="F1551" s="12"/>
      <c r="G1551" s="12"/>
    </row>
    <row r="1552" spans="1:7" x14ac:dyDescent="0.2">
      <c r="A1552" s="231"/>
      <c r="B1552" s="12"/>
      <c r="C1552" s="230"/>
      <c r="D1552" s="230"/>
      <c r="E1552" s="230"/>
      <c r="F1552" s="12"/>
      <c r="G1552" s="12"/>
    </row>
    <row r="1553" spans="1:7" x14ac:dyDescent="0.2">
      <c r="A1553" s="231"/>
      <c r="B1553" s="12"/>
      <c r="C1553" s="230"/>
      <c r="D1553" s="230"/>
      <c r="E1553" s="230"/>
      <c r="F1553" s="12"/>
      <c r="G1553" s="12"/>
    </row>
    <row r="1554" spans="1:7" x14ac:dyDescent="0.2">
      <c r="A1554" s="231"/>
      <c r="B1554" s="12"/>
      <c r="C1554" s="230"/>
      <c r="D1554" s="230"/>
      <c r="E1554" s="230"/>
      <c r="F1554" s="12"/>
      <c r="G1554" s="12"/>
    </row>
    <row r="1555" spans="1:7" x14ac:dyDescent="0.2">
      <c r="A1555" s="231"/>
      <c r="B1555" s="12"/>
      <c r="C1555" s="230"/>
      <c r="D1555" s="230"/>
      <c r="E1555" s="230"/>
      <c r="F1555" s="12"/>
      <c r="G1555" s="12"/>
    </row>
    <row r="1556" spans="1:7" x14ac:dyDescent="0.2">
      <c r="A1556" s="231"/>
      <c r="B1556" s="12"/>
      <c r="C1556" s="230"/>
      <c r="D1556" s="230"/>
      <c r="E1556" s="230"/>
      <c r="F1556" s="12"/>
      <c r="G1556" s="12"/>
    </row>
    <row r="1557" spans="1:7" x14ac:dyDescent="0.2">
      <c r="A1557" s="231"/>
      <c r="B1557" s="12"/>
      <c r="C1557" s="230"/>
      <c r="D1557" s="230"/>
      <c r="E1557" s="230"/>
      <c r="F1557" s="12"/>
      <c r="G1557" s="12"/>
    </row>
    <row r="1558" spans="1:7" x14ac:dyDescent="0.2">
      <c r="A1558" s="231"/>
      <c r="B1558" s="12"/>
      <c r="C1558" s="230"/>
      <c r="D1558" s="230"/>
      <c r="E1558" s="230"/>
      <c r="F1558" s="12"/>
      <c r="G1558" s="12"/>
    </row>
    <row r="1559" spans="1:7" x14ac:dyDescent="0.2">
      <c r="A1559" s="231"/>
      <c r="B1559" s="12"/>
      <c r="C1559" s="230"/>
      <c r="D1559" s="230"/>
      <c r="E1559" s="230"/>
      <c r="F1559" s="12"/>
      <c r="G1559" s="12"/>
    </row>
    <row r="1560" spans="1:7" x14ac:dyDescent="0.2">
      <c r="A1560" s="231"/>
      <c r="B1560" s="12"/>
      <c r="C1560" s="230"/>
      <c r="D1560" s="230"/>
      <c r="E1560" s="230"/>
      <c r="F1560" s="12"/>
      <c r="G1560" s="12"/>
    </row>
    <row r="1561" spans="1:7" x14ac:dyDescent="0.2">
      <c r="A1561" s="231"/>
      <c r="B1561" s="12"/>
      <c r="C1561" s="230"/>
      <c r="D1561" s="230"/>
      <c r="E1561" s="230"/>
      <c r="F1561" s="12"/>
      <c r="G1561" s="12"/>
    </row>
    <row r="1562" spans="1:7" x14ac:dyDescent="0.2">
      <c r="A1562" s="231"/>
      <c r="B1562" s="12"/>
      <c r="C1562" s="230"/>
      <c r="D1562" s="230"/>
      <c r="E1562" s="230"/>
      <c r="F1562" s="12"/>
      <c r="G1562" s="12"/>
    </row>
    <row r="1563" spans="1:7" x14ac:dyDescent="0.2">
      <c r="A1563" s="231"/>
      <c r="B1563" s="12"/>
      <c r="C1563" s="230"/>
      <c r="D1563" s="230"/>
      <c r="E1563" s="230"/>
      <c r="F1563" s="12"/>
      <c r="G1563" s="12"/>
    </row>
    <row r="1564" spans="1:7" x14ac:dyDescent="0.2">
      <c r="A1564" s="231"/>
      <c r="B1564" s="12"/>
      <c r="C1564" s="230"/>
      <c r="D1564" s="230"/>
      <c r="E1564" s="230"/>
      <c r="F1564" s="12"/>
      <c r="G1564" s="12"/>
    </row>
    <row r="1565" spans="1:7" x14ac:dyDescent="0.2">
      <c r="A1565" s="231"/>
      <c r="B1565" s="12"/>
      <c r="C1565" s="230"/>
      <c r="D1565" s="230"/>
      <c r="E1565" s="230"/>
      <c r="F1565" s="12"/>
      <c r="G1565" s="12"/>
    </row>
    <row r="1566" spans="1:7" x14ac:dyDescent="0.2">
      <c r="A1566" s="231"/>
      <c r="B1566" s="12"/>
      <c r="C1566" s="230"/>
      <c r="D1566" s="230"/>
      <c r="E1566" s="230"/>
      <c r="F1566" s="12"/>
      <c r="G1566" s="12"/>
    </row>
    <row r="1567" spans="1:7" x14ac:dyDescent="0.2">
      <c r="A1567" s="231"/>
      <c r="B1567" s="12"/>
      <c r="C1567" s="230"/>
      <c r="D1567" s="230"/>
      <c r="E1567" s="230"/>
      <c r="F1567" s="12"/>
      <c r="G1567" s="12"/>
    </row>
    <row r="1568" spans="1:7" x14ac:dyDescent="0.2">
      <c r="A1568" s="231"/>
      <c r="B1568" s="12"/>
      <c r="C1568" s="230"/>
      <c r="D1568" s="230"/>
      <c r="E1568" s="230"/>
      <c r="F1568" s="12"/>
      <c r="G1568" s="12"/>
    </row>
    <row r="1569" spans="1:7" x14ac:dyDescent="0.2">
      <c r="A1569" s="231"/>
      <c r="B1569" s="12"/>
      <c r="C1569" s="230"/>
      <c r="D1569" s="230"/>
      <c r="E1569" s="230"/>
      <c r="F1569" s="12"/>
      <c r="G1569" s="12"/>
    </row>
    <row r="1570" spans="1:7" x14ac:dyDescent="0.2">
      <c r="A1570" s="231"/>
      <c r="B1570" s="12"/>
      <c r="C1570" s="230"/>
      <c r="D1570" s="230"/>
      <c r="E1570" s="230"/>
      <c r="F1570" s="12"/>
      <c r="G1570" s="12"/>
    </row>
    <row r="1571" spans="1:7" x14ac:dyDescent="0.2">
      <c r="A1571" s="231"/>
      <c r="B1571" s="12"/>
      <c r="C1571" s="230"/>
      <c r="D1571" s="230"/>
      <c r="E1571" s="230"/>
      <c r="F1571" s="12"/>
      <c r="G1571" s="12"/>
    </row>
    <row r="1572" spans="1:7" x14ac:dyDescent="0.2">
      <c r="A1572" s="231"/>
      <c r="B1572" s="12"/>
      <c r="C1572" s="230"/>
      <c r="D1572" s="230"/>
      <c r="E1572" s="230"/>
      <c r="F1572" s="12"/>
      <c r="G1572" s="12"/>
    </row>
    <row r="1573" spans="1:7" x14ac:dyDescent="0.2">
      <c r="A1573" s="231"/>
      <c r="B1573" s="12"/>
      <c r="C1573" s="230"/>
      <c r="D1573" s="230"/>
      <c r="E1573" s="230"/>
      <c r="F1573" s="12"/>
      <c r="G1573" s="12"/>
    </row>
    <row r="1574" spans="1:7" x14ac:dyDescent="0.2">
      <c r="A1574" s="231"/>
      <c r="B1574" s="12"/>
      <c r="C1574" s="230"/>
      <c r="D1574" s="230"/>
      <c r="E1574" s="230"/>
      <c r="F1574" s="12"/>
      <c r="G1574" s="12"/>
    </row>
    <row r="1575" spans="1:7" x14ac:dyDescent="0.2">
      <c r="A1575" s="231"/>
      <c r="B1575" s="12"/>
      <c r="C1575" s="230"/>
      <c r="D1575" s="230"/>
      <c r="E1575" s="230"/>
      <c r="F1575" s="12"/>
      <c r="G1575" s="12"/>
    </row>
    <row r="1576" spans="1:7" x14ac:dyDescent="0.2">
      <c r="A1576" s="231"/>
      <c r="B1576" s="12"/>
      <c r="C1576" s="230"/>
      <c r="D1576" s="230"/>
      <c r="E1576" s="230"/>
      <c r="F1576" s="12"/>
      <c r="G1576" s="12"/>
    </row>
    <row r="1577" spans="1:7" x14ac:dyDescent="0.2">
      <c r="A1577" s="231"/>
      <c r="B1577" s="12"/>
      <c r="C1577" s="230"/>
      <c r="D1577" s="230"/>
      <c r="E1577" s="230"/>
      <c r="F1577" s="12"/>
      <c r="G1577" s="12"/>
    </row>
    <row r="1578" spans="1:7" x14ac:dyDescent="0.2">
      <c r="A1578" s="231"/>
      <c r="B1578" s="12"/>
      <c r="C1578" s="230"/>
      <c r="D1578" s="230"/>
      <c r="E1578" s="230"/>
      <c r="F1578" s="12"/>
      <c r="G1578" s="12"/>
    </row>
    <row r="1579" spans="1:7" x14ac:dyDescent="0.2">
      <c r="A1579" s="231"/>
      <c r="B1579" s="12"/>
      <c r="C1579" s="230"/>
      <c r="D1579" s="230"/>
      <c r="E1579" s="230"/>
      <c r="F1579" s="12"/>
      <c r="G1579" s="12"/>
    </row>
    <row r="1580" spans="1:7" x14ac:dyDescent="0.2">
      <c r="A1580" s="231"/>
      <c r="B1580" s="12"/>
      <c r="C1580" s="230"/>
      <c r="D1580" s="230"/>
      <c r="E1580" s="230"/>
      <c r="F1580" s="12"/>
      <c r="G1580" s="12"/>
    </row>
    <row r="1581" spans="1:7" x14ac:dyDescent="0.2">
      <c r="A1581" s="231"/>
      <c r="B1581" s="12"/>
      <c r="C1581" s="230"/>
      <c r="D1581" s="230"/>
      <c r="E1581" s="230"/>
      <c r="F1581" s="12"/>
      <c r="G1581" s="12"/>
    </row>
    <row r="1582" spans="1:7" x14ac:dyDescent="0.2">
      <c r="A1582" s="231"/>
      <c r="B1582" s="12"/>
      <c r="C1582" s="230"/>
      <c r="D1582" s="230"/>
      <c r="E1582" s="230"/>
      <c r="F1582" s="12"/>
      <c r="G1582" s="12"/>
    </row>
    <row r="1583" spans="1:7" x14ac:dyDescent="0.2">
      <c r="A1583" s="231"/>
      <c r="B1583" s="12"/>
      <c r="C1583" s="230"/>
      <c r="D1583" s="230"/>
      <c r="E1583" s="230"/>
      <c r="F1583" s="12"/>
      <c r="G1583" s="12"/>
    </row>
    <row r="1584" spans="1:7" x14ac:dyDescent="0.2">
      <c r="A1584" s="231"/>
      <c r="B1584" s="12"/>
      <c r="C1584" s="230"/>
      <c r="D1584" s="230"/>
      <c r="E1584" s="230"/>
      <c r="F1584" s="12"/>
      <c r="G1584" s="12"/>
    </row>
    <row r="1585" spans="1:7" x14ac:dyDescent="0.2">
      <c r="A1585" s="231"/>
      <c r="B1585" s="12"/>
      <c r="C1585" s="230"/>
      <c r="D1585" s="230"/>
      <c r="E1585" s="230"/>
      <c r="F1585" s="12"/>
      <c r="G1585" s="12"/>
    </row>
    <row r="1586" spans="1:7" x14ac:dyDescent="0.2">
      <c r="A1586" s="231"/>
      <c r="B1586" s="12"/>
      <c r="C1586" s="230"/>
      <c r="D1586" s="230"/>
      <c r="E1586" s="230"/>
      <c r="F1586" s="12"/>
      <c r="G1586" s="12"/>
    </row>
    <row r="1587" spans="1:7" x14ac:dyDescent="0.2">
      <c r="A1587" s="231"/>
      <c r="B1587" s="12"/>
      <c r="C1587" s="230"/>
      <c r="D1587" s="230"/>
      <c r="E1587" s="230"/>
      <c r="F1587" s="12"/>
      <c r="G1587" s="12"/>
    </row>
    <row r="1588" spans="1:7" x14ac:dyDescent="0.2">
      <c r="A1588" s="231"/>
      <c r="B1588" s="12"/>
      <c r="C1588" s="230"/>
      <c r="D1588" s="230"/>
      <c r="E1588" s="230"/>
      <c r="F1588" s="12"/>
      <c r="G1588" s="12"/>
    </row>
  </sheetData>
  <sheetProtection sheet="1" objects="1" scenarios="1" selectLockedCells="1"/>
  <mergeCells count="13">
    <mergeCell ref="A40:B40"/>
    <mergeCell ref="B26:D26"/>
    <mergeCell ref="B28:D28"/>
    <mergeCell ref="A41:B41"/>
    <mergeCell ref="D37:E37"/>
    <mergeCell ref="A39:B39"/>
    <mergeCell ref="D36:E36"/>
    <mergeCell ref="A14:G14"/>
    <mergeCell ref="A22:D22"/>
    <mergeCell ref="E22:G22"/>
    <mergeCell ref="A18:G18"/>
    <mergeCell ref="A34:B35"/>
    <mergeCell ref="D34:E35"/>
  </mergeCells>
  <phoneticPr fontId="0" type="noConversion"/>
  <hyperlinks>
    <hyperlink ref="E5" location="'Zeiten-buchen'!G366" display="klick hier"/>
    <hyperlink ref="F5" location="'WWS - Daten'!D13" display="Klick hier"/>
  </hyperlinks>
  <pageMargins left="0.39370078740157483" right="0.22" top="0.94488188976377963" bottom="0.51" header="0.43307086614173229" footer="0.31"/>
  <pageSetup paperSize="9" scale="87" orientation="portrait" r:id="rId1"/>
  <headerFooter alignWithMargins="0">
    <oddHeader>&amp;F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AI72"/>
  <sheetViews>
    <sheetView showGridLines="0" zoomScale="85" zoomScaleNormal="85" workbookViewId="0">
      <pane ySplit="1" topLeftCell="A14" activePane="bottomLeft" state="frozen"/>
      <selection pane="bottomLeft" activeCell="AJ30" sqref="AJ30"/>
    </sheetView>
  </sheetViews>
  <sheetFormatPr baseColWidth="10" defaultRowHeight="12.75" x14ac:dyDescent="0.2"/>
  <cols>
    <col min="1" max="1" width="4" style="2" customWidth="1"/>
    <col min="2" max="2" width="5.28515625" style="1" customWidth="1"/>
    <col min="3" max="4" width="7.85546875" style="2" customWidth="1"/>
    <col min="5" max="6" width="7" style="25" customWidth="1"/>
    <col min="7" max="8" width="7.42578125" style="25" customWidth="1"/>
    <col min="9" max="9" width="7.5703125" style="25" customWidth="1"/>
    <col min="10" max="10" width="10.85546875" style="48" customWidth="1"/>
    <col min="11" max="11" width="11.42578125" style="40"/>
    <col min="12" max="12" width="8.5703125" style="40" customWidth="1"/>
    <col min="13" max="13" width="8" style="40" customWidth="1"/>
    <col min="14" max="14" width="10.85546875" style="108" customWidth="1"/>
    <col min="15" max="15" width="10.140625" style="109" customWidth="1"/>
    <col min="16" max="16" width="7.5703125" style="11" customWidth="1"/>
    <col min="17" max="17" width="8.7109375" style="11" customWidth="1"/>
    <col min="18" max="18" width="8.7109375" style="7" customWidth="1"/>
    <col min="19" max="19" width="8.7109375" style="13" customWidth="1"/>
    <col min="20" max="20" width="8.7109375" style="3" customWidth="1"/>
    <col min="21" max="21" width="9.7109375" style="13" customWidth="1"/>
    <col min="22" max="22" width="9" style="11" customWidth="1"/>
    <col min="23" max="24" width="8" style="11" customWidth="1"/>
    <col min="25" max="25" width="2.28515625" style="11" hidden="1" customWidth="1"/>
    <col min="26" max="26" width="2" style="13" hidden="1" customWidth="1"/>
    <col min="27" max="27" width="2.28515625" style="13" hidden="1" customWidth="1"/>
    <col min="28" max="28" width="8.140625" style="13" customWidth="1"/>
    <col min="29" max="29" width="10.7109375" style="11" customWidth="1"/>
    <col min="30" max="30" width="10.140625" style="13" customWidth="1"/>
    <col min="31" max="32" width="8" style="13" customWidth="1"/>
    <col min="33" max="33" width="9.42578125" style="11" customWidth="1"/>
    <col min="34" max="34" width="6.5703125" style="11" hidden="1" customWidth="1"/>
    <col min="35" max="16384" width="11.42578125" style="2"/>
  </cols>
  <sheetData>
    <row r="1" spans="1:35" ht="45" customHeight="1" thickBot="1" x14ac:dyDescent="0.25">
      <c r="A1" s="579">
        <f>Daten!B16</f>
        <v>20.59</v>
      </c>
      <c r="B1" s="83" t="s">
        <v>0</v>
      </c>
      <c r="C1" s="310" t="s">
        <v>98</v>
      </c>
      <c r="D1" s="310" t="s">
        <v>99</v>
      </c>
      <c r="E1" s="311" t="s">
        <v>7</v>
      </c>
      <c r="F1" s="312" t="s">
        <v>8</v>
      </c>
      <c r="G1" s="312" t="s">
        <v>1</v>
      </c>
      <c r="H1" s="313" t="s">
        <v>248</v>
      </c>
      <c r="I1" s="314" t="s">
        <v>77</v>
      </c>
      <c r="J1" s="315" t="s">
        <v>101</v>
      </c>
      <c r="K1" s="411" t="s">
        <v>218</v>
      </c>
      <c r="L1" s="411" t="s">
        <v>289</v>
      </c>
      <c r="M1" s="411" t="s">
        <v>100</v>
      </c>
      <c r="N1" s="412" t="str">
        <f>'Zeiten-buchen'!AJ1</f>
        <v>Plus                           Stunden       Korrektur</v>
      </c>
      <c r="O1" s="413" t="s">
        <v>295</v>
      </c>
      <c r="P1" s="414" t="s">
        <v>221</v>
      </c>
      <c r="Q1" s="415" t="s">
        <v>222</v>
      </c>
      <c r="R1" s="416" t="s">
        <v>105</v>
      </c>
      <c r="S1" s="417" t="s">
        <v>167</v>
      </c>
      <c r="T1" s="418" t="s">
        <v>168</v>
      </c>
      <c r="U1" s="417" t="s">
        <v>257</v>
      </c>
      <c r="V1" s="415" t="s">
        <v>169</v>
      </c>
      <c r="W1" s="415" t="s">
        <v>166</v>
      </c>
      <c r="X1" s="419" t="s">
        <v>280</v>
      </c>
      <c r="Y1" s="420"/>
      <c r="Z1" s="420"/>
      <c r="AA1" s="420"/>
      <c r="AB1" s="421" t="s">
        <v>293</v>
      </c>
      <c r="AC1" s="422" t="s">
        <v>294</v>
      </c>
      <c r="AD1" s="417" t="s">
        <v>249</v>
      </c>
      <c r="AE1" s="423" t="s">
        <v>144</v>
      </c>
      <c r="AF1" s="425" t="s">
        <v>296</v>
      </c>
      <c r="AG1" s="424" t="s">
        <v>178</v>
      </c>
      <c r="AH1" s="318"/>
      <c r="AI1" s="16"/>
    </row>
    <row r="2" spans="1:35" ht="13.7" customHeight="1" thickBot="1" x14ac:dyDescent="0.25">
      <c r="A2" s="854" t="s">
        <v>86</v>
      </c>
      <c r="B2" s="319">
        <v>1</v>
      </c>
      <c r="C2" s="320">
        <f>SUM('Zeiten-buchen'!H2:H8)</f>
        <v>36</v>
      </c>
      <c r="D2" s="320">
        <f>SUM('Zeiten-buchen'!I2:I8)</f>
        <v>22.58</v>
      </c>
      <c r="E2" s="198">
        <f>SUM('Zeiten-buchen'!U2:U8)</f>
        <v>0</v>
      </c>
      <c r="F2" s="321">
        <f>SUM('Zeiten-buchen'!V2:V8)</f>
        <v>0</v>
      </c>
      <c r="G2" s="321">
        <f>SUM('Zeiten-buchen'!W2:W8)</f>
        <v>0</v>
      </c>
      <c r="H2" s="322">
        <f>SUM('Zeiten-buchen'!T2:T8)</f>
        <v>12</v>
      </c>
      <c r="I2" s="187">
        <f>SUM('Zeiten-buchen'!X2:X8)</f>
        <v>0</v>
      </c>
      <c r="J2" s="198">
        <f>SUM(D2-C2+E2+F2+G2+H2+I2)</f>
        <v>-1.4200000000000017</v>
      </c>
      <c r="K2" s="851">
        <f>SUM(D2:D5)</f>
        <v>90.289999999999992</v>
      </c>
      <c r="L2" s="870">
        <f>SUM('Zeiten-buchen'!M2:M29)</f>
        <v>0</v>
      </c>
      <c r="M2" s="851">
        <f>SUM(J2:J5)</f>
        <v>-16.130000000000003</v>
      </c>
      <c r="N2" s="867">
        <f>'Zeiten-buchen'!AJ2:AJ29</f>
        <v>0</v>
      </c>
      <c r="O2" s="845">
        <f>'Zeiten-buchen'!AL2:AL29</f>
        <v>4.4599999999999973</v>
      </c>
      <c r="P2" s="848">
        <f>('WWS - Daten'!E2)</f>
        <v>85</v>
      </c>
      <c r="Q2" s="816">
        <f>('WWS - Daten'!F2)</f>
        <v>213</v>
      </c>
      <c r="R2" s="839">
        <f>('WWS - Daten'!G2)</f>
        <v>15855</v>
      </c>
      <c r="S2" s="813">
        <f>('WWS - Daten'!H2)</f>
        <v>58.2</v>
      </c>
      <c r="T2" s="842">
        <f>('WWS - Daten'!T2)</f>
        <v>2.5058823529411764</v>
      </c>
      <c r="U2" s="822">
        <f>('WWS - Daten'!J2)</f>
        <v>0</v>
      </c>
      <c r="V2" s="839">
        <f>SUM('WWS - Daten'!V2)</f>
        <v>186.52941176470588</v>
      </c>
      <c r="W2" s="839">
        <f>SUM('WWS - Daten'!W2)</f>
        <v>74.436619718309856</v>
      </c>
      <c r="X2" s="799">
        <f>SUM('WWS - Daten'!Z2)</f>
        <v>1.8478260869565217</v>
      </c>
      <c r="Y2" s="822"/>
      <c r="Z2" s="822"/>
      <c r="AA2" s="822"/>
      <c r="AB2" s="819">
        <f>SUM('WWS - Daten'!K2)</f>
        <v>84.2</v>
      </c>
      <c r="AC2" s="864">
        <f>SUM('WWS - Daten'!X2)</f>
        <v>175.60084173219627</v>
      </c>
      <c r="AD2" s="822" t="e">
        <f>SUM('WWS - Daten'!AL2)</f>
        <v>#DIV/0!</v>
      </c>
      <c r="AE2" s="861">
        <f>SUM('WWS - Daten'!R2)</f>
        <v>1</v>
      </c>
      <c r="AF2" s="855"/>
      <c r="AG2" s="858">
        <f>'WWS - Daten'!AM2</f>
        <v>9231</v>
      </c>
      <c r="AH2" s="873"/>
      <c r="AI2" s="16"/>
    </row>
    <row r="3" spans="1:35" ht="13.7" customHeight="1" thickBot="1" x14ac:dyDescent="0.25">
      <c r="A3" s="854"/>
      <c r="B3" s="323">
        <v>2</v>
      </c>
      <c r="C3" s="324">
        <f>SUM('Zeiten-buchen'!H9:H15)</f>
        <v>36</v>
      </c>
      <c r="D3" s="324">
        <f>SUM('Zeiten-buchen'!I9:I15)</f>
        <v>31.03</v>
      </c>
      <c r="E3" s="325">
        <f>SUM('Zeiten-buchen'!U9:U15)</f>
        <v>0</v>
      </c>
      <c r="F3" s="107">
        <f>SUM('Zeiten-buchen'!V9:V15)</f>
        <v>0</v>
      </c>
      <c r="G3" s="107">
        <f>SUM('Zeiten-buchen'!W9:W15)</f>
        <v>0</v>
      </c>
      <c r="H3" s="326">
        <f>SUM('Zeiten-buchen'!T9:T15)</f>
        <v>0</v>
      </c>
      <c r="I3" s="327">
        <f>SUM('Zeiten-buchen'!X9:X15)</f>
        <v>0.25</v>
      </c>
      <c r="J3" s="325">
        <f t="shared" ref="J3:J54" si="0">SUM(D3-C3+E3+F3+G3+H3+I3)</f>
        <v>-4.7199999999999989</v>
      </c>
      <c r="K3" s="852"/>
      <c r="L3" s="871"/>
      <c r="M3" s="852"/>
      <c r="N3" s="868"/>
      <c r="O3" s="846"/>
      <c r="P3" s="849"/>
      <c r="Q3" s="817"/>
      <c r="R3" s="840"/>
      <c r="S3" s="814"/>
      <c r="T3" s="843"/>
      <c r="U3" s="823"/>
      <c r="V3" s="840"/>
      <c r="W3" s="840"/>
      <c r="X3" s="800"/>
      <c r="Y3" s="823"/>
      <c r="Z3" s="823"/>
      <c r="AA3" s="823"/>
      <c r="AB3" s="820"/>
      <c r="AC3" s="865"/>
      <c r="AD3" s="823"/>
      <c r="AE3" s="862"/>
      <c r="AF3" s="856"/>
      <c r="AG3" s="859"/>
      <c r="AH3" s="874"/>
      <c r="AI3" s="16"/>
    </row>
    <row r="4" spans="1:35" ht="13.7" customHeight="1" thickBot="1" x14ac:dyDescent="0.25">
      <c r="A4" s="854"/>
      <c r="B4" s="323">
        <v>3</v>
      </c>
      <c r="C4" s="324">
        <f>SUM('Zeiten-buchen'!H16:H22)</f>
        <v>36</v>
      </c>
      <c r="D4" s="324">
        <f>SUM('Zeiten-buchen'!I16:I22)</f>
        <v>28.65</v>
      </c>
      <c r="E4" s="325">
        <f>SUM('Zeiten-buchen'!U16:U22)</f>
        <v>0</v>
      </c>
      <c r="F4" s="107">
        <f>SUM('Zeiten-buchen'!V16:V22)</f>
        <v>0</v>
      </c>
      <c r="G4" s="107">
        <f>SUM('Zeiten-buchen'!W16:W22)</f>
        <v>0</v>
      </c>
      <c r="H4" s="326">
        <f>SUM('Zeiten-buchen'!T16:T22)</f>
        <v>0</v>
      </c>
      <c r="I4" s="327">
        <f>SUM('Zeiten-buchen'!X16:X22)</f>
        <v>1.33</v>
      </c>
      <c r="J4" s="325">
        <f t="shared" si="0"/>
        <v>-6.0200000000000014</v>
      </c>
      <c r="K4" s="852"/>
      <c r="L4" s="871"/>
      <c r="M4" s="852"/>
      <c r="N4" s="868"/>
      <c r="O4" s="846"/>
      <c r="P4" s="849"/>
      <c r="Q4" s="817"/>
      <c r="R4" s="840"/>
      <c r="S4" s="814"/>
      <c r="T4" s="843"/>
      <c r="U4" s="823"/>
      <c r="V4" s="840"/>
      <c r="W4" s="840"/>
      <c r="X4" s="800"/>
      <c r="Y4" s="823"/>
      <c r="Z4" s="823"/>
      <c r="AA4" s="823"/>
      <c r="AB4" s="820"/>
      <c r="AC4" s="865"/>
      <c r="AD4" s="823"/>
      <c r="AE4" s="862"/>
      <c r="AF4" s="856"/>
      <c r="AG4" s="859"/>
      <c r="AH4" s="874"/>
      <c r="AI4" s="16"/>
    </row>
    <row r="5" spans="1:35" ht="13.7" customHeight="1" thickBot="1" x14ac:dyDescent="0.25">
      <c r="A5" s="854"/>
      <c r="B5" s="328">
        <v>4</v>
      </c>
      <c r="C5" s="329">
        <f>SUM('Zeiten-buchen'!H23:H29)</f>
        <v>36</v>
      </c>
      <c r="D5" s="329">
        <f>SUM('Zeiten-buchen'!I23:I29)</f>
        <v>8.0299999999999994</v>
      </c>
      <c r="E5" s="199">
        <f>SUM('Zeiten-buchen'!U23:U29)</f>
        <v>0</v>
      </c>
      <c r="F5" s="302">
        <f>SUM('Zeiten-buchen'!V23:V29)</f>
        <v>0</v>
      </c>
      <c r="G5" s="302">
        <f>SUM('Zeiten-buchen'!W23:W29)</f>
        <v>24</v>
      </c>
      <c r="H5" s="326">
        <f>SUM('Zeiten-buchen'!T23:T29)</f>
        <v>0</v>
      </c>
      <c r="I5" s="200">
        <f>SUM('Zeiten-buchen'!X23:X29)</f>
        <v>0</v>
      </c>
      <c r="J5" s="199">
        <f t="shared" si="0"/>
        <v>-3.9699999999999989</v>
      </c>
      <c r="K5" s="853"/>
      <c r="L5" s="872"/>
      <c r="M5" s="853"/>
      <c r="N5" s="869"/>
      <c r="O5" s="847"/>
      <c r="P5" s="850"/>
      <c r="Q5" s="818"/>
      <c r="R5" s="841"/>
      <c r="S5" s="815"/>
      <c r="T5" s="844"/>
      <c r="U5" s="824"/>
      <c r="V5" s="841"/>
      <c r="W5" s="841"/>
      <c r="X5" s="801"/>
      <c r="Y5" s="824"/>
      <c r="Z5" s="824"/>
      <c r="AA5" s="824"/>
      <c r="AB5" s="821"/>
      <c r="AC5" s="866"/>
      <c r="AD5" s="824"/>
      <c r="AE5" s="863"/>
      <c r="AF5" s="857"/>
      <c r="AG5" s="860"/>
      <c r="AH5" s="875"/>
      <c r="AI5" s="16"/>
    </row>
    <row r="6" spans="1:35" ht="13.7" customHeight="1" thickBot="1" x14ac:dyDescent="0.25">
      <c r="A6" s="854" t="s">
        <v>87</v>
      </c>
      <c r="B6" s="323">
        <v>5</v>
      </c>
      <c r="C6" s="320">
        <f>SUM('Zeiten-buchen'!H30:H36)</f>
        <v>36</v>
      </c>
      <c r="D6" s="320">
        <f>SUM('Zeiten-buchen'!I30:I36)</f>
        <v>29.28</v>
      </c>
      <c r="E6" s="198">
        <f>SUM('Zeiten-buchen'!U30:U36)</f>
        <v>0</v>
      </c>
      <c r="F6" s="321">
        <f>SUM('Zeiten-buchen'!V30:V36)</f>
        <v>0</v>
      </c>
      <c r="G6" s="321">
        <f>SUM('Zeiten-buchen'!W30:W36)</f>
        <v>12</v>
      </c>
      <c r="H6" s="322">
        <f>SUM('Zeiten-buchen'!T30:T36)</f>
        <v>0</v>
      </c>
      <c r="I6" s="187">
        <f>SUM('Zeiten-buchen'!X30:X36)</f>
        <v>0</v>
      </c>
      <c r="J6" s="198">
        <f t="shared" si="0"/>
        <v>5.2800000000000011</v>
      </c>
      <c r="K6" s="851">
        <f>SUM(D6:D9)</f>
        <v>111.71000000000001</v>
      </c>
      <c r="L6" s="870">
        <f>SUM('Zeiten-buchen'!M30:M57)</f>
        <v>0</v>
      </c>
      <c r="M6" s="851">
        <f>SUM(J6:J9)</f>
        <v>3.7100000000000009</v>
      </c>
      <c r="N6" s="867">
        <f>SUM('Zeiten-buchen'!AJ30:AJ57)</f>
        <v>0</v>
      </c>
      <c r="O6" s="845">
        <f>SUM('Zeiten-buchen'!AL30:AL57)</f>
        <v>8.1699999999999982</v>
      </c>
      <c r="P6" s="848">
        <f>('WWS - Daten'!E3)</f>
        <v>100</v>
      </c>
      <c r="Q6" s="816">
        <f>('WWS - Daten'!F3)</f>
        <v>216</v>
      </c>
      <c r="R6" s="839">
        <f>('WWS - Daten'!G3)</f>
        <v>14379</v>
      </c>
      <c r="S6" s="813">
        <f>('WWS - Daten'!H3)</f>
        <v>56.5</v>
      </c>
      <c r="T6" s="842">
        <f>('WWS - Daten'!T3)</f>
        <v>2.16</v>
      </c>
      <c r="U6" s="822">
        <f>('WWS - Daten'!J3)</f>
        <v>3</v>
      </c>
      <c r="V6" s="839">
        <f>SUM('WWS - Daten'!V3)</f>
        <v>143.79</v>
      </c>
      <c r="W6" s="839">
        <f>SUM('WWS - Daten'!W3)</f>
        <v>66.569444444444443</v>
      </c>
      <c r="X6" s="799">
        <f>SUM('WWS - Daten'!Z3)</f>
        <v>2.5641025641025643</v>
      </c>
      <c r="Y6" s="822"/>
      <c r="Z6" s="822"/>
      <c r="AA6" s="822"/>
      <c r="AB6" s="819">
        <f>SUM('WWS - Daten'!K3)</f>
        <v>84.4</v>
      </c>
      <c r="AC6" s="864">
        <f>SUM('WWS - Daten'!X3)</f>
        <v>128.7172142153791</v>
      </c>
      <c r="AD6" s="822" t="e">
        <f>SUM('WWS - Daten'!AL3)</f>
        <v>#DIV/0!</v>
      </c>
      <c r="AE6" s="861">
        <f>SUM('WWS - Daten'!R3)</f>
        <v>0</v>
      </c>
      <c r="AF6" s="855"/>
      <c r="AG6" s="858">
        <f>'WWS - Daten'!AM3</f>
        <v>8125</v>
      </c>
      <c r="AH6" s="873"/>
      <c r="AI6" s="16"/>
    </row>
    <row r="7" spans="1:35" ht="13.7" customHeight="1" thickBot="1" x14ac:dyDescent="0.25">
      <c r="A7" s="854"/>
      <c r="B7" s="323">
        <v>6</v>
      </c>
      <c r="C7" s="324">
        <f>SUM('Zeiten-buchen'!H37:H43)</f>
        <v>36</v>
      </c>
      <c r="D7" s="324">
        <f>SUM('Zeiten-buchen'!I37:I43)</f>
        <v>37.93</v>
      </c>
      <c r="E7" s="325">
        <f>SUM('Zeiten-buchen'!U37:U43)</f>
        <v>0</v>
      </c>
      <c r="F7" s="107">
        <f>SUM('Zeiten-buchen'!V37:V43)</f>
        <v>0</v>
      </c>
      <c r="G7" s="107">
        <f>SUM('Zeiten-buchen'!W37:W43)</f>
        <v>0</v>
      </c>
      <c r="H7" s="326">
        <f>SUM('Zeiten-buchen'!T37:T43)</f>
        <v>0</v>
      </c>
      <c r="I7" s="327">
        <f>SUM('Zeiten-buchen'!X37:X43)</f>
        <v>0</v>
      </c>
      <c r="J7" s="325">
        <f t="shared" si="0"/>
        <v>1.9299999999999997</v>
      </c>
      <c r="K7" s="852"/>
      <c r="L7" s="871"/>
      <c r="M7" s="852"/>
      <c r="N7" s="868"/>
      <c r="O7" s="846"/>
      <c r="P7" s="849"/>
      <c r="Q7" s="817"/>
      <c r="R7" s="840"/>
      <c r="S7" s="814"/>
      <c r="T7" s="843"/>
      <c r="U7" s="823"/>
      <c r="V7" s="840"/>
      <c r="W7" s="840"/>
      <c r="X7" s="800"/>
      <c r="Y7" s="823"/>
      <c r="Z7" s="823"/>
      <c r="AA7" s="823"/>
      <c r="AB7" s="820"/>
      <c r="AC7" s="865"/>
      <c r="AD7" s="823"/>
      <c r="AE7" s="862"/>
      <c r="AF7" s="856"/>
      <c r="AG7" s="859"/>
      <c r="AH7" s="874"/>
      <c r="AI7" s="16"/>
    </row>
    <row r="8" spans="1:35" ht="13.7" customHeight="1" thickBot="1" x14ac:dyDescent="0.25">
      <c r="A8" s="854"/>
      <c r="B8" s="323">
        <v>7</v>
      </c>
      <c r="C8" s="324">
        <f>SUM('Zeiten-buchen'!H44:H50)</f>
        <v>36</v>
      </c>
      <c r="D8" s="324">
        <f>SUM('Zeiten-buchen'!I44:I50)</f>
        <v>28.57</v>
      </c>
      <c r="E8" s="325">
        <f>SUM('Zeiten-buchen'!U44:U50)</f>
        <v>0</v>
      </c>
      <c r="F8" s="107">
        <f>SUM('Zeiten-buchen'!V44:V50)</f>
        <v>0</v>
      </c>
      <c r="G8" s="107">
        <f>SUM('Zeiten-buchen'!W44:W50)</f>
        <v>0</v>
      </c>
      <c r="H8" s="326">
        <f>SUM('Zeiten-buchen'!T44:T50)</f>
        <v>0</v>
      </c>
      <c r="I8" s="327">
        <f>SUM('Zeiten-buchen'!X44:X50)</f>
        <v>0</v>
      </c>
      <c r="J8" s="325">
        <f t="shared" si="0"/>
        <v>-7.43</v>
      </c>
      <c r="K8" s="852"/>
      <c r="L8" s="871"/>
      <c r="M8" s="852"/>
      <c r="N8" s="868"/>
      <c r="O8" s="846"/>
      <c r="P8" s="849"/>
      <c r="Q8" s="817"/>
      <c r="R8" s="840"/>
      <c r="S8" s="814"/>
      <c r="T8" s="843"/>
      <c r="U8" s="823"/>
      <c r="V8" s="840"/>
      <c r="W8" s="840"/>
      <c r="X8" s="800"/>
      <c r="Y8" s="823"/>
      <c r="Z8" s="823"/>
      <c r="AA8" s="823"/>
      <c r="AB8" s="820"/>
      <c r="AC8" s="865"/>
      <c r="AD8" s="823"/>
      <c r="AE8" s="862"/>
      <c r="AF8" s="856"/>
      <c r="AG8" s="859"/>
      <c r="AH8" s="874"/>
      <c r="AI8" s="16"/>
    </row>
    <row r="9" spans="1:35" ht="13.7" customHeight="1" thickBot="1" x14ac:dyDescent="0.25">
      <c r="A9" s="854"/>
      <c r="B9" s="328">
        <v>8</v>
      </c>
      <c r="C9" s="329">
        <f>SUM('Zeiten-buchen'!H51:H57)</f>
        <v>36</v>
      </c>
      <c r="D9" s="329">
        <f>SUM('Zeiten-buchen'!I51:I57)</f>
        <v>15.93</v>
      </c>
      <c r="E9" s="199">
        <f>SUM('Zeiten-buchen'!U51:U57)</f>
        <v>0</v>
      </c>
      <c r="F9" s="302">
        <f>SUM('Zeiten-buchen'!V51:V57)</f>
        <v>0</v>
      </c>
      <c r="G9" s="302">
        <f>SUM('Zeiten-buchen'!W51:W57)</f>
        <v>24</v>
      </c>
      <c r="H9" s="330">
        <f>SUM('Zeiten-buchen'!T51:T57)</f>
        <v>0</v>
      </c>
      <c r="I9" s="200">
        <f>SUM('Zeiten-buchen'!X51:X57)</f>
        <v>0</v>
      </c>
      <c r="J9" s="199">
        <f t="shared" si="0"/>
        <v>3.9299999999999997</v>
      </c>
      <c r="K9" s="853"/>
      <c r="L9" s="872"/>
      <c r="M9" s="853"/>
      <c r="N9" s="869"/>
      <c r="O9" s="847"/>
      <c r="P9" s="850"/>
      <c r="Q9" s="818"/>
      <c r="R9" s="841"/>
      <c r="S9" s="815"/>
      <c r="T9" s="844"/>
      <c r="U9" s="824"/>
      <c r="V9" s="841"/>
      <c r="W9" s="841"/>
      <c r="X9" s="801"/>
      <c r="Y9" s="824"/>
      <c r="Z9" s="824"/>
      <c r="AA9" s="824"/>
      <c r="AB9" s="821"/>
      <c r="AC9" s="866"/>
      <c r="AD9" s="824"/>
      <c r="AE9" s="863"/>
      <c r="AF9" s="857"/>
      <c r="AG9" s="860"/>
      <c r="AH9" s="875"/>
      <c r="AI9" s="16"/>
    </row>
    <row r="10" spans="1:35" ht="13.7" customHeight="1" thickBot="1" x14ac:dyDescent="0.25">
      <c r="A10" s="854" t="s">
        <v>88</v>
      </c>
      <c r="B10" s="331">
        <v>9</v>
      </c>
      <c r="C10" s="320">
        <f>SUM('Zeiten-buchen'!H58:H64)</f>
        <v>36</v>
      </c>
      <c r="D10" s="320">
        <f>SUM('Zeiten-buchen'!I58:I64)</f>
        <v>37.299999999999997</v>
      </c>
      <c r="E10" s="198">
        <f>SUM('Zeiten-buchen'!U58:U64)</f>
        <v>0</v>
      </c>
      <c r="F10" s="321">
        <f>SUM('Zeiten-buchen'!V58:V64)</f>
        <v>0</v>
      </c>
      <c r="G10" s="321">
        <f>SUM('Zeiten-buchen'!W58:W64)</f>
        <v>0</v>
      </c>
      <c r="H10" s="322">
        <f>SUM('Zeiten-buchen'!T58:T64)</f>
        <v>0</v>
      </c>
      <c r="I10" s="187">
        <f>SUM('Zeiten-buchen'!X58:X64)</f>
        <v>0</v>
      </c>
      <c r="J10" s="198">
        <f t="shared" si="0"/>
        <v>1.2999999999999972</v>
      </c>
      <c r="K10" s="851">
        <f>SUM(D10:D14)</f>
        <v>177.4</v>
      </c>
      <c r="L10" s="870">
        <f>SUM('Zeiten-buchen'!M58:M92)</f>
        <v>0</v>
      </c>
      <c r="M10" s="851">
        <f>SUM(J10:J14)</f>
        <v>3.6499999999999986</v>
      </c>
      <c r="N10" s="867">
        <f>SUM('Zeiten-buchen'!AJ58:AJ92)</f>
        <v>0</v>
      </c>
      <c r="O10" s="845">
        <f>SUM('Zeiten-buchen'!AL58:AL92)</f>
        <v>11.819999999999997</v>
      </c>
      <c r="P10" s="848">
        <f>('WWS - Daten'!E4)</f>
        <v>160</v>
      </c>
      <c r="Q10" s="816">
        <f>('WWS - Daten'!F4)</f>
        <v>461</v>
      </c>
      <c r="R10" s="839">
        <f>('WWS - Daten'!G4)</f>
        <v>33617</v>
      </c>
      <c r="S10" s="813">
        <f>('WWS - Daten'!H4)</f>
        <v>60.8</v>
      </c>
      <c r="T10" s="842">
        <f>('WWS - Daten'!T4)</f>
        <v>2.8812500000000001</v>
      </c>
      <c r="U10" s="813">
        <f>('WWS - Daten'!J4)</f>
        <v>3</v>
      </c>
      <c r="V10" s="839">
        <f>SUM('WWS - Daten'!V4)</f>
        <v>210.10624999999999</v>
      </c>
      <c r="W10" s="839">
        <f>SUM('WWS - Daten'!W4)</f>
        <v>72.921908893709329</v>
      </c>
      <c r="X10" s="799">
        <f>SUM('WWS - Daten'!Z4)</f>
        <v>1.5238095238095237</v>
      </c>
      <c r="Y10" s="813"/>
      <c r="Z10" s="813"/>
      <c r="AA10" s="813"/>
      <c r="AB10" s="816">
        <f>SUM('WWS - Daten'!K4)</f>
        <v>93.6</v>
      </c>
      <c r="AC10" s="864">
        <f>SUM('WWS - Daten'!X4)</f>
        <v>189.49830890642616</v>
      </c>
      <c r="AD10" s="813" t="e">
        <f>SUM('WWS - Daten'!AL4)</f>
        <v>#DIV/0!</v>
      </c>
      <c r="AE10" s="861">
        <f>SUM('WWS - Daten'!R4)</f>
        <v>1</v>
      </c>
      <c r="AF10" s="855"/>
      <c r="AG10" s="858">
        <f>'WWS - Daten'!AM4</f>
        <v>20450</v>
      </c>
      <c r="AH10" s="873"/>
      <c r="AI10" s="16"/>
    </row>
    <row r="11" spans="1:35" ht="13.7" customHeight="1" thickBot="1" x14ac:dyDescent="0.25">
      <c r="A11" s="854"/>
      <c r="B11" s="323">
        <v>10</v>
      </c>
      <c r="C11" s="324">
        <f>SUM('Zeiten-buchen'!H65:H71)</f>
        <v>36</v>
      </c>
      <c r="D11" s="324">
        <f>SUM('Zeiten-buchen'!I65:I71)</f>
        <v>36.17</v>
      </c>
      <c r="E11" s="325">
        <f>SUM('Zeiten-buchen'!U65:U71)</f>
        <v>0</v>
      </c>
      <c r="F11" s="107">
        <f>SUM('Zeiten-buchen'!V65:V71)</f>
        <v>0</v>
      </c>
      <c r="G11" s="107">
        <f>SUM('Zeiten-buchen'!W65:W71)</f>
        <v>0</v>
      </c>
      <c r="H11" s="326">
        <f>SUM('Zeiten-buchen'!T65:T71)</f>
        <v>0</v>
      </c>
      <c r="I11" s="327">
        <f>SUM('Zeiten-buchen'!X65:X71)</f>
        <v>0</v>
      </c>
      <c r="J11" s="325">
        <f t="shared" si="0"/>
        <v>0.17000000000000171</v>
      </c>
      <c r="K11" s="852"/>
      <c r="L11" s="871"/>
      <c r="M11" s="852"/>
      <c r="N11" s="868"/>
      <c r="O11" s="846"/>
      <c r="P11" s="849"/>
      <c r="Q11" s="817"/>
      <c r="R11" s="840"/>
      <c r="S11" s="814"/>
      <c r="T11" s="843"/>
      <c r="U11" s="814"/>
      <c r="V11" s="840"/>
      <c r="W11" s="840"/>
      <c r="X11" s="800"/>
      <c r="Y11" s="814"/>
      <c r="Z11" s="814"/>
      <c r="AA11" s="814"/>
      <c r="AB11" s="817"/>
      <c r="AC11" s="865"/>
      <c r="AD11" s="814"/>
      <c r="AE11" s="862"/>
      <c r="AF11" s="856"/>
      <c r="AG11" s="859"/>
      <c r="AH11" s="874"/>
      <c r="AI11" s="16"/>
    </row>
    <row r="12" spans="1:35" ht="13.7" customHeight="1" thickBot="1" x14ac:dyDescent="0.25">
      <c r="A12" s="854"/>
      <c r="B12" s="323">
        <v>11</v>
      </c>
      <c r="C12" s="324">
        <f>SUM('Zeiten-buchen'!H72:H78)</f>
        <v>36</v>
      </c>
      <c r="D12" s="324">
        <f>SUM('Zeiten-buchen'!I72:I78)</f>
        <v>35.93</v>
      </c>
      <c r="E12" s="325">
        <f>SUM('Zeiten-buchen'!U72:U78)</f>
        <v>0</v>
      </c>
      <c r="F12" s="107">
        <f>SUM('Zeiten-buchen'!V72:V78)</f>
        <v>0</v>
      </c>
      <c r="G12" s="107">
        <f>SUM('Zeiten-buchen'!W72:W78)</f>
        <v>0</v>
      </c>
      <c r="H12" s="326">
        <f>SUM('Zeiten-buchen'!T72:T78)</f>
        <v>0</v>
      </c>
      <c r="I12" s="327">
        <f>SUM('Zeiten-buchen'!X72:X78)</f>
        <v>0</v>
      </c>
      <c r="J12" s="325">
        <f t="shared" si="0"/>
        <v>-7.0000000000000284E-2</v>
      </c>
      <c r="K12" s="852"/>
      <c r="L12" s="871"/>
      <c r="M12" s="852"/>
      <c r="N12" s="868"/>
      <c r="O12" s="846"/>
      <c r="P12" s="849"/>
      <c r="Q12" s="817"/>
      <c r="R12" s="840"/>
      <c r="S12" s="814"/>
      <c r="T12" s="843"/>
      <c r="U12" s="814"/>
      <c r="V12" s="840"/>
      <c r="W12" s="840"/>
      <c r="X12" s="800"/>
      <c r="Y12" s="814"/>
      <c r="Z12" s="814"/>
      <c r="AA12" s="814"/>
      <c r="AB12" s="817"/>
      <c r="AC12" s="865"/>
      <c r="AD12" s="814"/>
      <c r="AE12" s="862"/>
      <c r="AF12" s="856"/>
      <c r="AG12" s="859"/>
      <c r="AH12" s="874"/>
      <c r="AI12" s="16"/>
    </row>
    <row r="13" spans="1:35" ht="13.7" customHeight="1" thickBot="1" x14ac:dyDescent="0.25">
      <c r="A13" s="854"/>
      <c r="B13" s="323">
        <v>12</v>
      </c>
      <c r="C13" s="324">
        <f>SUM('Zeiten-buchen'!H79:H85)</f>
        <v>36</v>
      </c>
      <c r="D13" s="324">
        <f>SUM('Zeiten-buchen'!I79:I85)</f>
        <v>37.78</v>
      </c>
      <c r="E13" s="325">
        <f>SUM('Zeiten-buchen'!U79:U85)</f>
        <v>0</v>
      </c>
      <c r="F13" s="107">
        <f>SUM('Zeiten-buchen'!V79:V85)</f>
        <v>0</v>
      </c>
      <c r="G13" s="107">
        <f>SUM('Zeiten-buchen'!W79:W85)</f>
        <v>0</v>
      </c>
      <c r="H13" s="326">
        <f>SUM('Zeiten-buchen'!T79:T85)</f>
        <v>0</v>
      </c>
      <c r="I13" s="327">
        <f>SUM('Zeiten-buchen'!X79:X85)</f>
        <v>0.25</v>
      </c>
      <c r="J13" s="325">
        <f t="shared" si="0"/>
        <v>2.0300000000000011</v>
      </c>
      <c r="K13" s="852"/>
      <c r="L13" s="871"/>
      <c r="M13" s="852"/>
      <c r="N13" s="868"/>
      <c r="O13" s="846"/>
      <c r="P13" s="849"/>
      <c r="Q13" s="817"/>
      <c r="R13" s="840"/>
      <c r="S13" s="814"/>
      <c r="T13" s="843"/>
      <c r="U13" s="814"/>
      <c r="V13" s="840"/>
      <c r="W13" s="840"/>
      <c r="X13" s="800"/>
      <c r="Y13" s="814"/>
      <c r="Z13" s="814"/>
      <c r="AA13" s="814"/>
      <c r="AB13" s="817"/>
      <c r="AC13" s="865"/>
      <c r="AD13" s="814"/>
      <c r="AE13" s="862"/>
      <c r="AF13" s="856"/>
      <c r="AG13" s="859"/>
      <c r="AH13" s="874"/>
      <c r="AI13" s="16"/>
    </row>
    <row r="14" spans="1:35" ht="13.7" customHeight="1" thickBot="1" x14ac:dyDescent="0.25">
      <c r="A14" s="854"/>
      <c r="B14" s="328">
        <v>13</v>
      </c>
      <c r="C14" s="329">
        <f>SUM('Zeiten-buchen'!H86:H92)</f>
        <v>36</v>
      </c>
      <c r="D14" s="329">
        <f>SUM('Zeiten-buchen'!I86:I92)</f>
        <v>30.22</v>
      </c>
      <c r="E14" s="199">
        <f>SUM('Zeiten-buchen'!U86:U92)</f>
        <v>0</v>
      </c>
      <c r="F14" s="302">
        <f>SUM('Zeiten-buchen'!V86:V92)</f>
        <v>0</v>
      </c>
      <c r="G14" s="302">
        <f>SUM('Zeiten-buchen'!W86:W92)</f>
        <v>0</v>
      </c>
      <c r="H14" s="330">
        <f>SUM('Zeiten-buchen'!T86:T92)</f>
        <v>6</v>
      </c>
      <c r="I14" s="200">
        <f>SUM('Zeiten-buchen'!X86:X92)</f>
        <v>0</v>
      </c>
      <c r="J14" s="199">
        <f t="shared" si="0"/>
        <v>0.21999999999999886</v>
      </c>
      <c r="K14" s="853"/>
      <c r="L14" s="872"/>
      <c r="M14" s="853"/>
      <c r="N14" s="869"/>
      <c r="O14" s="847"/>
      <c r="P14" s="850"/>
      <c r="Q14" s="818"/>
      <c r="R14" s="841"/>
      <c r="S14" s="815"/>
      <c r="T14" s="844"/>
      <c r="U14" s="815"/>
      <c r="V14" s="841"/>
      <c r="W14" s="841"/>
      <c r="X14" s="801"/>
      <c r="Y14" s="815"/>
      <c r="Z14" s="815"/>
      <c r="AA14" s="815"/>
      <c r="AB14" s="818"/>
      <c r="AC14" s="866"/>
      <c r="AD14" s="815"/>
      <c r="AE14" s="863"/>
      <c r="AF14" s="857"/>
      <c r="AG14" s="860"/>
      <c r="AH14" s="875"/>
      <c r="AI14" s="16"/>
    </row>
    <row r="15" spans="1:35" ht="13.7" customHeight="1" thickBot="1" x14ac:dyDescent="0.25">
      <c r="A15" s="854" t="s">
        <v>89</v>
      </c>
      <c r="B15" s="323">
        <v>14</v>
      </c>
      <c r="C15" s="320">
        <f>SUM('Zeiten-buchen'!H93:H99)</f>
        <v>0</v>
      </c>
      <c r="D15" s="320">
        <f>SUM('Zeiten-buchen'!I93:I99)</f>
        <v>0</v>
      </c>
      <c r="E15" s="198">
        <f>SUM('Zeiten-buchen'!U93:U99)</f>
        <v>0</v>
      </c>
      <c r="F15" s="321">
        <f>SUM('Zeiten-buchen'!V93:V99)</f>
        <v>0</v>
      </c>
      <c r="G15" s="321">
        <f>SUM('Zeiten-buchen'!W93:W99)</f>
        <v>0</v>
      </c>
      <c r="H15" s="322">
        <f>SUM('Zeiten-buchen'!T93:T99)</f>
        <v>0</v>
      </c>
      <c r="I15" s="187">
        <f>SUM('Zeiten-buchen'!X93:X99)</f>
        <v>0</v>
      </c>
      <c r="J15" s="198">
        <f t="shared" si="0"/>
        <v>0</v>
      </c>
      <c r="K15" s="851">
        <f>SUM(D15:D18)</f>
        <v>0</v>
      </c>
      <c r="L15" s="870">
        <f>SUM('Zeiten-buchen'!M93:M120)</f>
        <v>0</v>
      </c>
      <c r="M15" s="851">
        <f>SUM(J15:J18)</f>
        <v>0</v>
      </c>
      <c r="N15" s="867">
        <f>SUM('Zeiten-buchen'!AJ93:AJ120)</f>
        <v>0</v>
      </c>
      <c r="O15" s="845">
        <f>SUM('Zeiten-buchen'!AL93:AL120)</f>
        <v>0</v>
      </c>
      <c r="P15" s="848">
        <f>('WWS - Daten'!E5)</f>
        <v>0</v>
      </c>
      <c r="Q15" s="816">
        <f>('WWS - Daten'!F5)</f>
        <v>0</v>
      </c>
      <c r="R15" s="839">
        <f>('WWS - Daten'!G5)</f>
        <v>0</v>
      </c>
      <c r="S15" s="813">
        <f>('WWS - Daten'!H5)</f>
        <v>0</v>
      </c>
      <c r="T15" s="842" t="str">
        <f>('WWS - Daten'!T5)</f>
        <v/>
      </c>
      <c r="U15" s="822">
        <f>('WWS - Daten'!J5)</f>
        <v>0</v>
      </c>
      <c r="V15" s="839">
        <f>SUM('WWS - Daten'!V5)</f>
        <v>0</v>
      </c>
      <c r="W15" s="839">
        <f>SUM('WWS - Daten'!W5)</f>
        <v>0</v>
      </c>
      <c r="X15" s="799">
        <f>SUM('WWS - Daten'!Z5)</f>
        <v>0</v>
      </c>
      <c r="Y15" s="822"/>
      <c r="Z15" s="822"/>
      <c r="AA15" s="822"/>
      <c r="AB15" s="819">
        <f>SUM('WWS - Daten'!K5)</f>
        <v>0</v>
      </c>
      <c r="AC15" s="864">
        <f>SUM('WWS - Daten'!X5)</f>
        <v>0</v>
      </c>
      <c r="AD15" s="822">
        <f>SUM('WWS - Daten'!AL5)</f>
        <v>0</v>
      </c>
      <c r="AE15" s="861">
        <f>SUM('WWS - Daten'!R5)</f>
        <v>0</v>
      </c>
      <c r="AF15" s="855"/>
      <c r="AG15" s="858" t="str">
        <f>'WWS - Daten'!AM5</f>
        <v/>
      </c>
      <c r="AH15" s="873"/>
      <c r="AI15" s="16"/>
    </row>
    <row r="16" spans="1:35" ht="13.7" customHeight="1" thickBot="1" x14ac:dyDescent="0.25">
      <c r="A16" s="854"/>
      <c r="B16" s="323">
        <v>15</v>
      </c>
      <c r="C16" s="324">
        <f>SUM('Zeiten-buchen'!H100:H106)</f>
        <v>0</v>
      </c>
      <c r="D16" s="324">
        <f>SUM('Zeiten-buchen'!I100:I106)</f>
        <v>0</v>
      </c>
      <c r="E16" s="325">
        <f>SUM('Zeiten-buchen'!U100:U106)</f>
        <v>0</v>
      </c>
      <c r="F16" s="107">
        <f>SUM('Zeiten-buchen'!V100:V106)</f>
        <v>0</v>
      </c>
      <c r="G16" s="107">
        <f>SUM('Zeiten-buchen'!W100:W106)</f>
        <v>0</v>
      </c>
      <c r="H16" s="326">
        <f>SUM('Zeiten-buchen'!T100:T106)</f>
        <v>0</v>
      </c>
      <c r="I16" s="327">
        <f>SUM('Zeiten-buchen'!X100:X106)</f>
        <v>0</v>
      </c>
      <c r="J16" s="325">
        <f t="shared" si="0"/>
        <v>0</v>
      </c>
      <c r="K16" s="852"/>
      <c r="L16" s="871"/>
      <c r="M16" s="852"/>
      <c r="N16" s="868"/>
      <c r="O16" s="846"/>
      <c r="P16" s="849"/>
      <c r="Q16" s="817"/>
      <c r="R16" s="840"/>
      <c r="S16" s="814"/>
      <c r="T16" s="843"/>
      <c r="U16" s="823"/>
      <c r="V16" s="840"/>
      <c r="W16" s="840"/>
      <c r="X16" s="800"/>
      <c r="Y16" s="823"/>
      <c r="Z16" s="823"/>
      <c r="AA16" s="823"/>
      <c r="AB16" s="820"/>
      <c r="AC16" s="865"/>
      <c r="AD16" s="823"/>
      <c r="AE16" s="862"/>
      <c r="AF16" s="856"/>
      <c r="AG16" s="859"/>
      <c r="AH16" s="874"/>
      <c r="AI16" s="16"/>
    </row>
    <row r="17" spans="1:35" ht="13.7" customHeight="1" thickBot="1" x14ac:dyDescent="0.25">
      <c r="A17" s="854"/>
      <c r="B17" s="323">
        <v>16</v>
      </c>
      <c r="C17" s="324">
        <f>SUM('Zeiten-buchen'!H107:H113)</f>
        <v>0</v>
      </c>
      <c r="D17" s="324">
        <f>SUM('Zeiten-buchen'!I107:I113)</f>
        <v>0</v>
      </c>
      <c r="E17" s="325">
        <f>SUM('Zeiten-buchen'!U107:U113)</f>
        <v>0</v>
      </c>
      <c r="F17" s="107">
        <f>SUM('Zeiten-buchen'!V107:V113)</f>
        <v>0</v>
      </c>
      <c r="G17" s="107">
        <f>SUM('Zeiten-buchen'!W107:W113)</f>
        <v>0</v>
      </c>
      <c r="H17" s="326">
        <f>SUM('Zeiten-buchen'!T107:T113)</f>
        <v>0</v>
      </c>
      <c r="I17" s="327">
        <f>SUM('Zeiten-buchen'!X107:X113)</f>
        <v>0</v>
      </c>
      <c r="J17" s="325">
        <f t="shared" si="0"/>
        <v>0</v>
      </c>
      <c r="K17" s="852"/>
      <c r="L17" s="871"/>
      <c r="M17" s="852"/>
      <c r="N17" s="868"/>
      <c r="O17" s="846"/>
      <c r="P17" s="849"/>
      <c r="Q17" s="817"/>
      <c r="R17" s="840"/>
      <c r="S17" s="814"/>
      <c r="T17" s="843"/>
      <c r="U17" s="823"/>
      <c r="V17" s="840"/>
      <c r="W17" s="840"/>
      <c r="X17" s="800"/>
      <c r="Y17" s="823"/>
      <c r="Z17" s="823"/>
      <c r="AA17" s="823"/>
      <c r="AB17" s="820"/>
      <c r="AC17" s="865"/>
      <c r="AD17" s="823"/>
      <c r="AE17" s="862"/>
      <c r="AF17" s="856"/>
      <c r="AG17" s="859"/>
      <c r="AH17" s="874"/>
      <c r="AI17" s="16"/>
    </row>
    <row r="18" spans="1:35" ht="13.7" customHeight="1" thickBot="1" x14ac:dyDescent="0.25">
      <c r="A18" s="854"/>
      <c r="B18" s="328">
        <v>17</v>
      </c>
      <c r="C18" s="329">
        <f>SUM('Zeiten-buchen'!H114:H120)</f>
        <v>0</v>
      </c>
      <c r="D18" s="329">
        <f>SUM('Zeiten-buchen'!I114:I120)</f>
        <v>0</v>
      </c>
      <c r="E18" s="199">
        <f>SUM('Zeiten-buchen'!U114:U120)</f>
        <v>0</v>
      </c>
      <c r="F18" s="302">
        <f>SUM('Zeiten-buchen'!V114:V120)</f>
        <v>0</v>
      </c>
      <c r="G18" s="302">
        <f>SUM('Zeiten-buchen'!W114:W120)</f>
        <v>0</v>
      </c>
      <c r="H18" s="330">
        <f>SUM('Zeiten-buchen'!T114:T120)</f>
        <v>0</v>
      </c>
      <c r="I18" s="200">
        <f>SUM('Zeiten-buchen'!X114:X120)</f>
        <v>0</v>
      </c>
      <c r="J18" s="199">
        <f t="shared" si="0"/>
        <v>0</v>
      </c>
      <c r="K18" s="853"/>
      <c r="L18" s="872"/>
      <c r="M18" s="853"/>
      <c r="N18" s="869"/>
      <c r="O18" s="847"/>
      <c r="P18" s="850"/>
      <c r="Q18" s="818"/>
      <c r="R18" s="841"/>
      <c r="S18" s="815"/>
      <c r="T18" s="844"/>
      <c r="U18" s="824"/>
      <c r="V18" s="841"/>
      <c r="W18" s="841"/>
      <c r="X18" s="801"/>
      <c r="Y18" s="824"/>
      <c r="Z18" s="824"/>
      <c r="AA18" s="824"/>
      <c r="AB18" s="821"/>
      <c r="AC18" s="866"/>
      <c r="AD18" s="824"/>
      <c r="AE18" s="863"/>
      <c r="AF18" s="857"/>
      <c r="AG18" s="860"/>
      <c r="AH18" s="875"/>
      <c r="AI18" s="16"/>
    </row>
    <row r="19" spans="1:35" ht="13.7" customHeight="1" thickBot="1" x14ac:dyDescent="0.25">
      <c r="A19" s="854" t="s">
        <v>90</v>
      </c>
      <c r="B19" s="323">
        <v>18</v>
      </c>
      <c r="C19" s="320">
        <f>SUM('Zeiten-buchen'!H121:H127)</f>
        <v>0</v>
      </c>
      <c r="D19" s="320">
        <f>SUM('Zeiten-buchen'!I121:I127)</f>
        <v>0</v>
      </c>
      <c r="E19" s="198">
        <f>SUM('Zeiten-buchen'!U121:U127)</f>
        <v>0</v>
      </c>
      <c r="F19" s="321">
        <f>SUM('Zeiten-buchen'!V121:V127)</f>
        <v>0</v>
      </c>
      <c r="G19" s="321">
        <f>SUM('Zeiten-buchen'!W121:W127)</f>
        <v>0</v>
      </c>
      <c r="H19" s="322">
        <f>SUM('Zeiten-buchen'!T121:T127)</f>
        <v>0</v>
      </c>
      <c r="I19" s="187">
        <f>SUM('Zeiten-buchen'!X121:X127)</f>
        <v>0</v>
      </c>
      <c r="J19" s="198">
        <f t="shared" si="0"/>
        <v>0</v>
      </c>
      <c r="K19" s="851">
        <f>SUM(D19:D22)</f>
        <v>0</v>
      </c>
      <c r="L19" s="870">
        <f>SUM('Zeiten-buchen'!M121:M148)</f>
        <v>0</v>
      </c>
      <c r="M19" s="851">
        <f>SUM(J19:J22)</f>
        <v>0</v>
      </c>
      <c r="N19" s="867">
        <f>SUM('Zeiten-buchen'!AJ121:AJ148)</f>
        <v>0</v>
      </c>
      <c r="O19" s="845">
        <f>SUM('Zeiten-buchen'!AL121:AL148)</f>
        <v>0</v>
      </c>
      <c r="P19" s="848">
        <f>('WWS - Daten'!E6)</f>
        <v>0</v>
      </c>
      <c r="Q19" s="816">
        <f>('WWS - Daten'!F6)</f>
        <v>0</v>
      </c>
      <c r="R19" s="839">
        <f>('WWS - Daten'!G6)</f>
        <v>0</v>
      </c>
      <c r="S19" s="813">
        <f>('WWS - Daten'!H6)</f>
        <v>0</v>
      </c>
      <c r="T19" s="842" t="str">
        <f>('WWS - Daten'!T6)</f>
        <v/>
      </c>
      <c r="U19" s="822">
        <f>('WWS - Daten'!J6)</f>
        <v>0</v>
      </c>
      <c r="V19" s="839">
        <f>SUM('WWS - Daten'!V6)</f>
        <v>0</v>
      </c>
      <c r="W19" s="839">
        <f>SUM('WWS - Daten'!W6)</f>
        <v>0</v>
      </c>
      <c r="X19" s="799">
        <f>SUM('WWS - Daten'!Z6)</f>
        <v>0</v>
      </c>
      <c r="Y19" s="822"/>
      <c r="Z19" s="822"/>
      <c r="AA19" s="822"/>
      <c r="AB19" s="819">
        <f>SUM('WWS - Daten'!K6)</f>
        <v>0</v>
      </c>
      <c r="AC19" s="864">
        <f>SUM('WWS - Daten'!X6)</f>
        <v>0</v>
      </c>
      <c r="AD19" s="822">
        <f>SUM('WWS - Daten'!AL6)</f>
        <v>0</v>
      </c>
      <c r="AE19" s="861">
        <f>SUM('WWS - Daten'!R6)</f>
        <v>0</v>
      </c>
      <c r="AF19" s="855"/>
      <c r="AG19" s="858" t="str">
        <f>'WWS - Daten'!AM6</f>
        <v/>
      </c>
      <c r="AH19" s="873"/>
      <c r="AI19" s="16"/>
    </row>
    <row r="20" spans="1:35" ht="13.7" customHeight="1" thickBot="1" x14ac:dyDescent="0.25">
      <c r="A20" s="854"/>
      <c r="B20" s="323">
        <v>19</v>
      </c>
      <c r="C20" s="324">
        <f>SUM('Zeiten-buchen'!H128:H134)</f>
        <v>0</v>
      </c>
      <c r="D20" s="324">
        <f>SUM('Zeiten-buchen'!I128:I134)</f>
        <v>0</v>
      </c>
      <c r="E20" s="325">
        <f>SUM('Zeiten-buchen'!U128:U134)</f>
        <v>0</v>
      </c>
      <c r="F20" s="107">
        <f>SUM('Zeiten-buchen'!V128:V134)</f>
        <v>0</v>
      </c>
      <c r="G20" s="107">
        <f>SUM('Zeiten-buchen'!W128:W134)</f>
        <v>0</v>
      </c>
      <c r="H20" s="326">
        <f>SUM('Zeiten-buchen'!T128:T134)</f>
        <v>0</v>
      </c>
      <c r="I20" s="327">
        <f>SUM('Zeiten-buchen'!X128:X134)</f>
        <v>0</v>
      </c>
      <c r="J20" s="325">
        <f t="shared" si="0"/>
        <v>0</v>
      </c>
      <c r="K20" s="852"/>
      <c r="L20" s="871"/>
      <c r="M20" s="852"/>
      <c r="N20" s="868"/>
      <c r="O20" s="846"/>
      <c r="P20" s="849"/>
      <c r="Q20" s="817"/>
      <c r="R20" s="840"/>
      <c r="S20" s="814"/>
      <c r="T20" s="843"/>
      <c r="U20" s="823"/>
      <c r="V20" s="840"/>
      <c r="W20" s="840"/>
      <c r="X20" s="800"/>
      <c r="Y20" s="823"/>
      <c r="Z20" s="823"/>
      <c r="AA20" s="823"/>
      <c r="AB20" s="820"/>
      <c r="AC20" s="865"/>
      <c r="AD20" s="823"/>
      <c r="AE20" s="862"/>
      <c r="AF20" s="856"/>
      <c r="AG20" s="859"/>
      <c r="AH20" s="874"/>
      <c r="AI20" s="16"/>
    </row>
    <row r="21" spans="1:35" ht="13.7" customHeight="1" thickBot="1" x14ac:dyDescent="0.25">
      <c r="A21" s="854"/>
      <c r="B21" s="323">
        <v>20</v>
      </c>
      <c r="C21" s="324">
        <f>SUM('Zeiten-buchen'!H135:H141)</f>
        <v>0</v>
      </c>
      <c r="D21" s="324">
        <f>SUM('Zeiten-buchen'!I135:I141)</f>
        <v>0</v>
      </c>
      <c r="E21" s="325">
        <f>SUM('Zeiten-buchen'!U135:U141)</f>
        <v>0</v>
      </c>
      <c r="F21" s="107">
        <f>SUM('Zeiten-buchen'!V135:V141)</f>
        <v>0</v>
      </c>
      <c r="G21" s="107">
        <f>SUM('Zeiten-buchen'!W135:W141)</f>
        <v>0</v>
      </c>
      <c r="H21" s="326">
        <f>SUM('Zeiten-buchen'!T135:T141)</f>
        <v>0</v>
      </c>
      <c r="I21" s="327">
        <f>SUM('Zeiten-buchen'!X135:X141)</f>
        <v>0</v>
      </c>
      <c r="J21" s="325">
        <f t="shared" si="0"/>
        <v>0</v>
      </c>
      <c r="K21" s="852"/>
      <c r="L21" s="871"/>
      <c r="M21" s="852"/>
      <c r="N21" s="868"/>
      <c r="O21" s="846"/>
      <c r="P21" s="849"/>
      <c r="Q21" s="817"/>
      <c r="R21" s="840"/>
      <c r="S21" s="814"/>
      <c r="T21" s="843"/>
      <c r="U21" s="823"/>
      <c r="V21" s="840"/>
      <c r="W21" s="840"/>
      <c r="X21" s="800"/>
      <c r="Y21" s="823"/>
      <c r="Z21" s="823"/>
      <c r="AA21" s="823"/>
      <c r="AB21" s="820"/>
      <c r="AC21" s="865"/>
      <c r="AD21" s="823"/>
      <c r="AE21" s="862"/>
      <c r="AF21" s="856"/>
      <c r="AG21" s="859"/>
      <c r="AH21" s="874"/>
      <c r="AI21" s="16"/>
    </row>
    <row r="22" spans="1:35" ht="13.7" customHeight="1" thickBot="1" x14ac:dyDescent="0.25">
      <c r="A22" s="854"/>
      <c r="B22" s="328">
        <v>21</v>
      </c>
      <c r="C22" s="329">
        <f>SUM('Zeiten-buchen'!H142:H148)</f>
        <v>0</v>
      </c>
      <c r="D22" s="329">
        <f>SUM('Zeiten-buchen'!I142:I148)</f>
        <v>0</v>
      </c>
      <c r="E22" s="199">
        <f>SUM('Zeiten-buchen'!U142:U148)</f>
        <v>0</v>
      </c>
      <c r="F22" s="302">
        <f>SUM('Zeiten-buchen'!V142:V148)</f>
        <v>0</v>
      </c>
      <c r="G22" s="302">
        <f>SUM('Zeiten-buchen'!W142:W148)</f>
        <v>0</v>
      </c>
      <c r="H22" s="330">
        <f>SUM('Zeiten-buchen'!T142:T148)</f>
        <v>0</v>
      </c>
      <c r="I22" s="200">
        <f>SUM('Zeiten-buchen'!X142:X148)</f>
        <v>0</v>
      </c>
      <c r="J22" s="199">
        <f t="shared" si="0"/>
        <v>0</v>
      </c>
      <c r="K22" s="853"/>
      <c r="L22" s="872"/>
      <c r="M22" s="853"/>
      <c r="N22" s="869"/>
      <c r="O22" s="847"/>
      <c r="P22" s="850"/>
      <c r="Q22" s="818"/>
      <c r="R22" s="841"/>
      <c r="S22" s="815"/>
      <c r="T22" s="844"/>
      <c r="U22" s="824"/>
      <c r="V22" s="841"/>
      <c r="W22" s="841"/>
      <c r="X22" s="801"/>
      <c r="Y22" s="824"/>
      <c r="Z22" s="824"/>
      <c r="AA22" s="824"/>
      <c r="AB22" s="821"/>
      <c r="AC22" s="866"/>
      <c r="AD22" s="824"/>
      <c r="AE22" s="863"/>
      <c r="AF22" s="857"/>
      <c r="AG22" s="860"/>
      <c r="AH22" s="875"/>
      <c r="AI22" s="16"/>
    </row>
    <row r="23" spans="1:35" ht="13.7" customHeight="1" thickBot="1" x14ac:dyDescent="0.25">
      <c r="A23" s="854" t="s">
        <v>91</v>
      </c>
      <c r="B23" s="331">
        <v>22</v>
      </c>
      <c r="C23" s="320">
        <f>SUM('Zeiten-buchen'!H149:H155)</f>
        <v>0</v>
      </c>
      <c r="D23" s="320">
        <f>SUM('Zeiten-buchen'!I149:I155)</f>
        <v>0</v>
      </c>
      <c r="E23" s="198">
        <f>SUM('Zeiten-buchen'!U149:U155)</f>
        <v>0</v>
      </c>
      <c r="F23" s="321">
        <f>SUM('Zeiten-buchen'!V149:V155)</f>
        <v>0</v>
      </c>
      <c r="G23" s="321">
        <f>SUM('Zeiten-buchen'!W149:W155)</f>
        <v>0</v>
      </c>
      <c r="H23" s="322">
        <f>SUM('Zeiten-buchen'!T149:T155)</f>
        <v>0</v>
      </c>
      <c r="I23" s="187">
        <f>SUM('Zeiten-buchen'!X149:X155)</f>
        <v>0</v>
      </c>
      <c r="J23" s="198">
        <f t="shared" si="0"/>
        <v>0</v>
      </c>
      <c r="K23" s="851">
        <f>SUM(D23:D27)</f>
        <v>0</v>
      </c>
      <c r="L23" s="870">
        <f>SUM('Zeiten-buchen'!M149:M183)</f>
        <v>0</v>
      </c>
      <c r="M23" s="851">
        <f>SUM(J23:J27)</f>
        <v>0</v>
      </c>
      <c r="N23" s="867">
        <f>SUM('Zeiten-buchen'!AJ149:AJ183)</f>
        <v>0</v>
      </c>
      <c r="O23" s="845">
        <f>SUM('Zeiten-buchen'!AL149:AL183)</f>
        <v>0</v>
      </c>
      <c r="P23" s="848">
        <f>('WWS - Daten'!E7)</f>
        <v>0</v>
      </c>
      <c r="Q23" s="816">
        <f>('WWS - Daten'!F7)</f>
        <v>0</v>
      </c>
      <c r="R23" s="839">
        <f>('WWS - Daten'!G7)</f>
        <v>0</v>
      </c>
      <c r="S23" s="813">
        <f>('WWS - Daten'!H7)</f>
        <v>0</v>
      </c>
      <c r="T23" s="842" t="str">
        <f>('WWS - Daten'!T7)</f>
        <v/>
      </c>
      <c r="U23" s="813">
        <f>('WWS - Daten'!J7)</f>
        <v>0</v>
      </c>
      <c r="V23" s="839">
        <f>SUM('WWS - Daten'!V7)</f>
        <v>0</v>
      </c>
      <c r="W23" s="839">
        <f>SUM('WWS - Daten'!W7)</f>
        <v>0</v>
      </c>
      <c r="X23" s="799">
        <f>SUM('WWS - Daten'!Z7)</f>
        <v>0</v>
      </c>
      <c r="Y23" s="813"/>
      <c r="Z23" s="813"/>
      <c r="AA23" s="813"/>
      <c r="AB23" s="816">
        <f>SUM('WWS - Daten'!K7)</f>
        <v>0</v>
      </c>
      <c r="AC23" s="864">
        <f>SUM('WWS - Daten'!X7)</f>
        <v>0</v>
      </c>
      <c r="AD23" s="813">
        <f>SUM('WWS - Daten'!AL7)</f>
        <v>0</v>
      </c>
      <c r="AE23" s="861">
        <f>SUM('WWS - Daten'!R7)</f>
        <v>0</v>
      </c>
      <c r="AF23" s="855"/>
      <c r="AG23" s="858" t="str">
        <f>'WWS - Daten'!AM7</f>
        <v/>
      </c>
      <c r="AH23" s="873"/>
      <c r="AI23" s="16"/>
    </row>
    <row r="24" spans="1:35" ht="13.7" customHeight="1" thickBot="1" x14ac:dyDescent="0.25">
      <c r="A24" s="854"/>
      <c r="B24" s="323">
        <v>23</v>
      </c>
      <c r="C24" s="324">
        <f>SUM('Zeiten-buchen'!H156:H162)</f>
        <v>0</v>
      </c>
      <c r="D24" s="324">
        <f>SUM('Zeiten-buchen'!I156:I162)</f>
        <v>0</v>
      </c>
      <c r="E24" s="325">
        <f>SUM('Zeiten-buchen'!U156:U162)</f>
        <v>0</v>
      </c>
      <c r="F24" s="107">
        <f>SUM('Zeiten-buchen'!V156:V162)</f>
        <v>0</v>
      </c>
      <c r="G24" s="107">
        <f>SUM('Zeiten-buchen'!W156:W162)</f>
        <v>0</v>
      </c>
      <c r="H24" s="326">
        <f>SUM('Zeiten-buchen'!T156:T162)</f>
        <v>0</v>
      </c>
      <c r="I24" s="327">
        <f>SUM('Zeiten-buchen'!X156:X162)</f>
        <v>0</v>
      </c>
      <c r="J24" s="325">
        <f t="shared" si="0"/>
        <v>0</v>
      </c>
      <c r="K24" s="852"/>
      <c r="L24" s="871"/>
      <c r="M24" s="852"/>
      <c r="N24" s="868"/>
      <c r="O24" s="846"/>
      <c r="P24" s="849"/>
      <c r="Q24" s="817"/>
      <c r="R24" s="840"/>
      <c r="S24" s="814"/>
      <c r="T24" s="843"/>
      <c r="U24" s="814"/>
      <c r="V24" s="840"/>
      <c r="W24" s="840"/>
      <c r="X24" s="800"/>
      <c r="Y24" s="814"/>
      <c r="Z24" s="814"/>
      <c r="AA24" s="814"/>
      <c r="AB24" s="817"/>
      <c r="AC24" s="865"/>
      <c r="AD24" s="814"/>
      <c r="AE24" s="862"/>
      <c r="AF24" s="856"/>
      <c r="AG24" s="859"/>
      <c r="AH24" s="874"/>
      <c r="AI24" s="16"/>
    </row>
    <row r="25" spans="1:35" ht="13.7" customHeight="1" thickBot="1" x14ac:dyDescent="0.25">
      <c r="A25" s="854"/>
      <c r="B25" s="323">
        <v>24</v>
      </c>
      <c r="C25" s="324">
        <f>SUM('Zeiten-buchen'!H163:H169)</f>
        <v>0</v>
      </c>
      <c r="D25" s="324">
        <f>SUM('Zeiten-buchen'!I163:I169)</f>
        <v>0</v>
      </c>
      <c r="E25" s="325">
        <f>SUM('Zeiten-buchen'!U163:U169)</f>
        <v>0</v>
      </c>
      <c r="F25" s="107">
        <f>SUM('Zeiten-buchen'!V163:V169)</f>
        <v>0</v>
      </c>
      <c r="G25" s="107">
        <f>SUM('Zeiten-buchen'!W163:W169)</f>
        <v>0</v>
      </c>
      <c r="H25" s="326">
        <f>SUM('Zeiten-buchen'!T163:T169)</f>
        <v>0</v>
      </c>
      <c r="I25" s="327">
        <f>SUM('Zeiten-buchen'!X163:X169)</f>
        <v>0</v>
      </c>
      <c r="J25" s="325">
        <f t="shared" si="0"/>
        <v>0</v>
      </c>
      <c r="K25" s="852"/>
      <c r="L25" s="871"/>
      <c r="M25" s="852"/>
      <c r="N25" s="868"/>
      <c r="O25" s="846"/>
      <c r="P25" s="849"/>
      <c r="Q25" s="817"/>
      <c r="R25" s="840"/>
      <c r="S25" s="814"/>
      <c r="T25" s="843"/>
      <c r="U25" s="814"/>
      <c r="V25" s="840"/>
      <c r="W25" s="840"/>
      <c r="X25" s="800"/>
      <c r="Y25" s="814"/>
      <c r="Z25" s="814"/>
      <c r="AA25" s="814"/>
      <c r="AB25" s="817"/>
      <c r="AC25" s="865"/>
      <c r="AD25" s="814"/>
      <c r="AE25" s="862"/>
      <c r="AF25" s="856"/>
      <c r="AG25" s="859"/>
      <c r="AH25" s="874"/>
      <c r="AI25" s="16"/>
    </row>
    <row r="26" spans="1:35" ht="13.7" customHeight="1" thickBot="1" x14ac:dyDescent="0.25">
      <c r="A26" s="854"/>
      <c r="B26" s="323">
        <v>25</v>
      </c>
      <c r="C26" s="324">
        <f>SUM('Zeiten-buchen'!H170:H176)</f>
        <v>0</v>
      </c>
      <c r="D26" s="324">
        <f>SUM('Zeiten-buchen'!I170:I176)</f>
        <v>0</v>
      </c>
      <c r="E26" s="325">
        <f>SUM('Zeiten-buchen'!U170:U176)</f>
        <v>0</v>
      </c>
      <c r="F26" s="107">
        <f>SUM('Zeiten-buchen'!V170:V176)</f>
        <v>0</v>
      </c>
      <c r="G26" s="107">
        <f>SUM('Zeiten-buchen'!W170:W176)</f>
        <v>0</v>
      </c>
      <c r="H26" s="326">
        <f>SUM('Zeiten-buchen'!T170:T176)</f>
        <v>0</v>
      </c>
      <c r="I26" s="327">
        <f>SUM('Zeiten-buchen'!X170:X176)</f>
        <v>0</v>
      </c>
      <c r="J26" s="325">
        <f t="shared" si="0"/>
        <v>0</v>
      </c>
      <c r="K26" s="852"/>
      <c r="L26" s="871"/>
      <c r="M26" s="852"/>
      <c r="N26" s="868"/>
      <c r="O26" s="846"/>
      <c r="P26" s="849"/>
      <c r="Q26" s="817"/>
      <c r="R26" s="840"/>
      <c r="S26" s="814"/>
      <c r="T26" s="843"/>
      <c r="U26" s="814"/>
      <c r="V26" s="840"/>
      <c r="W26" s="840"/>
      <c r="X26" s="800"/>
      <c r="Y26" s="814"/>
      <c r="Z26" s="814"/>
      <c r="AA26" s="814"/>
      <c r="AB26" s="817"/>
      <c r="AC26" s="865"/>
      <c r="AD26" s="814"/>
      <c r="AE26" s="862"/>
      <c r="AF26" s="856"/>
      <c r="AG26" s="859"/>
      <c r="AH26" s="874"/>
      <c r="AI26" s="16"/>
    </row>
    <row r="27" spans="1:35" ht="13.7" customHeight="1" thickBot="1" x14ac:dyDescent="0.25">
      <c r="A27" s="854"/>
      <c r="B27" s="328">
        <v>26</v>
      </c>
      <c r="C27" s="329">
        <f>SUM('Zeiten-buchen'!H177:H183)</f>
        <v>0</v>
      </c>
      <c r="D27" s="329">
        <f>SUM('Zeiten-buchen'!I177:I183)</f>
        <v>0</v>
      </c>
      <c r="E27" s="199">
        <f>SUM('Zeiten-buchen'!U177:U183)</f>
        <v>0</v>
      </c>
      <c r="F27" s="302">
        <f>SUM('Zeiten-buchen'!V177:V183)</f>
        <v>0</v>
      </c>
      <c r="G27" s="302">
        <f>SUM('Zeiten-buchen'!W177:W183)</f>
        <v>0</v>
      </c>
      <c r="H27" s="330">
        <f>SUM('Zeiten-buchen'!T177:T183)</f>
        <v>0</v>
      </c>
      <c r="I27" s="200">
        <f>SUM('Zeiten-buchen'!X177:X183)</f>
        <v>0</v>
      </c>
      <c r="J27" s="199">
        <f t="shared" si="0"/>
        <v>0</v>
      </c>
      <c r="K27" s="853"/>
      <c r="L27" s="872"/>
      <c r="M27" s="853"/>
      <c r="N27" s="869"/>
      <c r="O27" s="847"/>
      <c r="P27" s="850"/>
      <c r="Q27" s="818"/>
      <c r="R27" s="841"/>
      <c r="S27" s="815"/>
      <c r="T27" s="844"/>
      <c r="U27" s="815"/>
      <c r="V27" s="841"/>
      <c r="W27" s="841"/>
      <c r="X27" s="801"/>
      <c r="Y27" s="815"/>
      <c r="Z27" s="815"/>
      <c r="AA27" s="815"/>
      <c r="AB27" s="818"/>
      <c r="AC27" s="866"/>
      <c r="AD27" s="815"/>
      <c r="AE27" s="863"/>
      <c r="AF27" s="857"/>
      <c r="AG27" s="860"/>
      <c r="AH27" s="875"/>
      <c r="AI27" s="16"/>
    </row>
    <row r="28" spans="1:35" ht="13.7" customHeight="1" thickBot="1" x14ac:dyDescent="0.25">
      <c r="A28" s="854" t="s">
        <v>92</v>
      </c>
      <c r="B28" s="323">
        <v>27</v>
      </c>
      <c r="C28" s="320">
        <f>SUM('Zeiten-buchen'!H184:H190)</f>
        <v>0</v>
      </c>
      <c r="D28" s="320">
        <f>SUM('Zeiten-buchen'!I184:I190)</f>
        <v>0</v>
      </c>
      <c r="E28" s="198">
        <f>SUM('Zeiten-buchen'!U184:U190)</f>
        <v>0</v>
      </c>
      <c r="F28" s="321">
        <f>SUM('Zeiten-buchen'!V184:V190)</f>
        <v>0</v>
      </c>
      <c r="G28" s="321">
        <f>SUM('Zeiten-buchen'!W184:W190)</f>
        <v>0</v>
      </c>
      <c r="H28" s="322">
        <f>SUM('Zeiten-buchen'!T184:T190)</f>
        <v>0</v>
      </c>
      <c r="I28" s="187">
        <f>SUM('Zeiten-buchen'!X184:X190)</f>
        <v>0</v>
      </c>
      <c r="J28" s="198">
        <f t="shared" si="0"/>
        <v>0</v>
      </c>
      <c r="K28" s="851">
        <f>SUM(D28:D31)</f>
        <v>0</v>
      </c>
      <c r="L28" s="870">
        <f>SUM('Zeiten-buchen'!M184:M211)</f>
        <v>0</v>
      </c>
      <c r="M28" s="851">
        <f>SUM(J28:J31)</f>
        <v>0</v>
      </c>
      <c r="N28" s="867">
        <f>SUM('Zeiten-buchen'!AJ184:AJ211)</f>
        <v>0</v>
      </c>
      <c r="O28" s="845">
        <f>SUM('Zeiten-buchen'!AL184:AL211)</f>
        <v>0</v>
      </c>
      <c r="P28" s="848">
        <f>('WWS - Daten'!E8)</f>
        <v>0</v>
      </c>
      <c r="Q28" s="816">
        <f>('WWS - Daten'!F8)</f>
        <v>0</v>
      </c>
      <c r="R28" s="839">
        <f>'WWS - Daten'!G8</f>
        <v>0</v>
      </c>
      <c r="S28" s="813">
        <f>('WWS - Daten'!H8)</f>
        <v>0</v>
      </c>
      <c r="T28" s="842" t="str">
        <f>('WWS - Daten'!T8)</f>
        <v/>
      </c>
      <c r="U28" s="822">
        <f>('WWS - Daten'!J8)</f>
        <v>0</v>
      </c>
      <c r="V28" s="839">
        <f>SUM('WWS - Daten'!V8)</f>
        <v>0</v>
      </c>
      <c r="W28" s="839">
        <f>SUM('WWS - Daten'!W8)</f>
        <v>0</v>
      </c>
      <c r="X28" s="799">
        <f>SUM('WWS - Daten'!Z8)</f>
        <v>0</v>
      </c>
      <c r="Y28" s="822"/>
      <c r="Z28" s="822"/>
      <c r="AA28" s="822"/>
      <c r="AB28" s="819">
        <f>SUM('WWS - Daten'!K8)</f>
        <v>0</v>
      </c>
      <c r="AC28" s="864">
        <f>SUM('WWS - Daten'!X8)</f>
        <v>0</v>
      </c>
      <c r="AD28" s="822">
        <f>SUM('WWS - Daten'!AL8)</f>
        <v>0</v>
      </c>
      <c r="AE28" s="861">
        <f>SUM('WWS - Daten'!R8)</f>
        <v>0</v>
      </c>
      <c r="AF28" s="855"/>
      <c r="AG28" s="858" t="str">
        <f>'WWS - Daten'!AM8</f>
        <v/>
      </c>
      <c r="AH28" s="873"/>
      <c r="AI28" s="16"/>
    </row>
    <row r="29" spans="1:35" ht="13.7" customHeight="1" thickBot="1" x14ac:dyDescent="0.25">
      <c r="A29" s="854"/>
      <c r="B29" s="323">
        <v>28</v>
      </c>
      <c r="C29" s="324">
        <f>SUM('Zeiten-buchen'!H191:H197)</f>
        <v>0</v>
      </c>
      <c r="D29" s="324">
        <f>SUM('Zeiten-buchen'!I191:I197)</f>
        <v>0</v>
      </c>
      <c r="E29" s="325">
        <f>SUM('Zeiten-buchen'!U191:U197)</f>
        <v>0</v>
      </c>
      <c r="F29" s="107">
        <f>SUM('Zeiten-buchen'!V191:V197)</f>
        <v>0</v>
      </c>
      <c r="G29" s="107">
        <f>SUM('Zeiten-buchen'!W191:W197)</f>
        <v>0</v>
      </c>
      <c r="H29" s="326">
        <f>SUM('Zeiten-buchen'!T191:T197)</f>
        <v>0</v>
      </c>
      <c r="I29" s="327">
        <f>SUM('Zeiten-buchen'!X191:X197)</f>
        <v>0</v>
      </c>
      <c r="J29" s="325">
        <f t="shared" si="0"/>
        <v>0</v>
      </c>
      <c r="K29" s="852"/>
      <c r="L29" s="871"/>
      <c r="M29" s="852"/>
      <c r="N29" s="868"/>
      <c r="O29" s="846"/>
      <c r="P29" s="849"/>
      <c r="Q29" s="817"/>
      <c r="R29" s="840"/>
      <c r="S29" s="814"/>
      <c r="T29" s="843"/>
      <c r="U29" s="823"/>
      <c r="V29" s="840"/>
      <c r="W29" s="840"/>
      <c r="X29" s="800"/>
      <c r="Y29" s="823"/>
      <c r="Z29" s="823"/>
      <c r="AA29" s="823"/>
      <c r="AB29" s="820"/>
      <c r="AC29" s="865"/>
      <c r="AD29" s="823"/>
      <c r="AE29" s="862"/>
      <c r="AF29" s="856"/>
      <c r="AG29" s="859"/>
      <c r="AH29" s="874"/>
      <c r="AI29" s="16"/>
    </row>
    <row r="30" spans="1:35" ht="13.7" customHeight="1" thickBot="1" x14ac:dyDescent="0.25">
      <c r="A30" s="854"/>
      <c r="B30" s="323">
        <v>29</v>
      </c>
      <c r="C30" s="324">
        <f>SUM('Zeiten-buchen'!H198:H204)</f>
        <v>0</v>
      </c>
      <c r="D30" s="324">
        <f>SUM('Zeiten-buchen'!I198:I204)</f>
        <v>0</v>
      </c>
      <c r="E30" s="325">
        <f>SUM('Zeiten-buchen'!U198:U204)</f>
        <v>0</v>
      </c>
      <c r="F30" s="107">
        <f>SUM('Zeiten-buchen'!V198:V204)</f>
        <v>0</v>
      </c>
      <c r="G30" s="107">
        <f>SUM('Zeiten-buchen'!W198:W204)</f>
        <v>0</v>
      </c>
      <c r="H30" s="326">
        <f>SUM('Zeiten-buchen'!T198:T204)</f>
        <v>0</v>
      </c>
      <c r="I30" s="327">
        <f>SUM('Zeiten-buchen'!X198:X204)</f>
        <v>0</v>
      </c>
      <c r="J30" s="325">
        <f t="shared" si="0"/>
        <v>0</v>
      </c>
      <c r="K30" s="852"/>
      <c r="L30" s="871"/>
      <c r="M30" s="852"/>
      <c r="N30" s="868"/>
      <c r="O30" s="846"/>
      <c r="P30" s="849"/>
      <c r="Q30" s="817"/>
      <c r="R30" s="840"/>
      <c r="S30" s="814"/>
      <c r="T30" s="843"/>
      <c r="U30" s="823"/>
      <c r="V30" s="840"/>
      <c r="W30" s="840"/>
      <c r="X30" s="800"/>
      <c r="Y30" s="823"/>
      <c r="Z30" s="823"/>
      <c r="AA30" s="823"/>
      <c r="AB30" s="820"/>
      <c r="AC30" s="865"/>
      <c r="AD30" s="823"/>
      <c r="AE30" s="862"/>
      <c r="AF30" s="856"/>
      <c r="AG30" s="859"/>
      <c r="AH30" s="874"/>
      <c r="AI30" s="16"/>
    </row>
    <row r="31" spans="1:35" ht="13.7" customHeight="1" thickBot="1" x14ac:dyDescent="0.25">
      <c r="A31" s="854"/>
      <c r="B31" s="328">
        <v>30</v>
      </c>
      <c r="C31" s="329">
        <f>SUM('Zeiten-buchen'!H205:H211)</f>
        <v>0</v>
      </c>
      <c r="D31" s="329">
        <f>SUM('Zeiten-buchen'!I205:I211)</f>
        <v>0</v>
      </c>
      <c r="E31" s="199">
        <f>SUM('Zeiten-buchen'!U205:U211)</f>
        <v>0</v>
      </c>
      <c r="F31" s="302">
        <f>SUM('Zeiten-buchen'!V205:V211)</f>
        <v>0</v>
      </c>
      <c r="G31" s="302">
        <f>SUM('Zeiten-buchen'!W205:W211)</f>
        <v>0</v>
      </c>
      <c r="H31" s="330">
        <f>SUM('Zeiten-buchen'!T205:T211)</f>
        <v>0</v>
      </c>
      <c r="I31" s="200">
        <f>SUM('Zeiten-buchen'!X205:X211)</f>
        <v>0</v>
      </c>
      <c r="J31" s="199">
        <f t="shared" si="0"/>
        <v>0</v>
      </c>
      <c r="K31" s="853"/>
      <c r="L31" s="872"/>
      <c r="M31" s="853"/>
      <c r="N31" s="869"/>
      <c r="O31" s="847"/>
      <c r="P31" s="850"/>
      <c r="Q31" s="818"/>
      <c r="R31" s="841"/>
      <c r="S31" s="815"/>
      <c r="T31" s="844"/>
      <c r="U31" s="824"/>
      <c r="V31" s="841"/>
      <c r="W31" s="841"/>
      <c r="X31" s="801"/>
      <c r="Y31" s="824"/>
      <c r="Z31" s="824"/>
      <c r="AA31" s="824"/>
      <c r="AB31" s="821"/>
      <c r="AC31" s="866"/>
      <c r="AD31" s="824"/>
      <c r="AE31" s="863"/>
      <c r="AF31" s="857"/>
      <c r="AG31" s="860"/>
      <c r="AH31" s="875"/>
      <c r="AI31" s="16"/>
    </row>
    <row r="32" spans="1:35" ht="13.7" customHeight="1" thickBot="1" x14ac:dyDescent="0.25">
      <c r="A32" s="854" t="s">
        <v>93</v>
      </c>
      <c r="B32" s="331">
        <v>31</v>
      </c>
      <c r="C32" s="320">
        <f>SUM('Zeiten-buchen'!H212:H218)</f>
        <v>0</v>
      </c>
      <c r="D32" s="320">
        <f>SUM('Zeiten-buchen'!I212:I218)</f>
        <v>0</v>
      </c>
      <c r="E32" s="198">
        <f>SUM('Zeiten-buchen'!U212:U218)</f>
        <v>0</v>
      </c>
      <c r="F32" s="321">
        <f>SUM('Zeiten-buchen'!V212:V218)</f>
        <v>0</v>
      </c>
      <c r="G32" s="321">
        <f>SUM('Zeiten-buchen'!W212:W218)</f>
        <v>0</v>
      </c>
      <c r="H32" s="322">
        <f>SUM('Zeiten-buchen'!T212:T218)</f>
        <v>0</v>
      </c>
      <c r="I32" s="187">
        <f>SUM('Zeiten-buchen'!X212:X218)</f>
        <v>0</v>
      </c>
      <c r="J32" s="198">
        <f t="shared" si="0"/>
        <v>0</v>
      </c>
      <c r="K32" s="851">
        <f>SUM(D32:D36)</f>
        <v>0</v>
      </c>
      <c r="L32" s="870">
        <f>SUM('Zeiten-buchen'!M212:M246)</f>
        <v>0</v>
      </c>
      <c r="M32" s="851">
        <f>SUM(J32:J36)</f>
        <v>0</v>
      </c>
      <c r="N32" s="867">
        <f>SUM('Zeiten-buchen'!AJ212:AJ246)</f>
        <v>0</v>
      </c>
      <c r="O32" s="845">
        <f>SUM('Zeiten-buchen'!AL212:AL246)</f>
        <v>0</v>
      </c>
      <c r="P32" s="848">
        <f>('WWS - Daten'!E9)</f>
        <v>0</v>
      </c>
      <c r="Q32" s="816">
        <f>('WWS - Daten'!F9)</f>
        <v>0</v>
      </c>
      <c r="R32" s="839">
        <f>('WWS - Daten'!G9)</f>
        <v>0</v>
      </c>
      <c r="S32" s="813">
        <f>('WWS - Daten'!H9)</f>
        <v>0</v>
      </c>
      <c r="T32" s="842" t="str">
        <f>('WWS - Daten'!T9)</f>
        <v/>
      </c>
      <c r="U32" s="813">
        <f>('WWS - Daten'!J9)</f>
        <v>0</v>
      </c>
      <c r="V32" s="839">
        <f>SUM('WWS - Daten'!V9)</f>
        <v>0</v>
      </c>
      <c r="W32" s="839">
        <f>SUM('WWS - Daten'!W9)</f>
        <v>0</v>
      </c>
      <c r="X32" s="799">
        <f>SUM('WWS - Daten'!Z9)</f>
        <v>0</v>
      </c>
      <c r="Y32" s="813"/>
      <c r="Z32" s="813"/>
      <c r="AA32" s="813"/>
      <c r="AB32" s="816">
        <f>SUM('WWS - Daten'!K9)</f>
        <v>0</v>
      </c>
      <c r="AC32" s="864">
        <f>SUM('WWS - Daten'!X9)</f>
        <v>0</v>
      </c>
      <c r="AD32" s="813">
        <f>SUM('WWS - Daten'!AL9)</f>
        <v>0</v>
      </c>
      <c r="AE32" s="861">
        <f>SUM('WWS - Daten'!R9)</f>
        <v>0</v>
      </c>
      <c r="AF32" s="855"/>
      <c r="AG32" s="858" t="str">
        <f>'WWS - Daten'!AM9</f>
        <v/>
      </c>
      <c r="AH32" s="873"/>
      <c r="AI32" s="16"/>
    </row>
    <row r="33" spans="1:35" ht="13.7" customHeight="1" thickBot="1" x14ac:dyDescent="0.25">
      <c r="A33" s="854"/>
      <c r="B33" s="323">
        <v>32</v>
      </c>
      <c r="C33" s="324">
        <f>SUM('Zeiten-buchen'!H219:H225)</f>
        <v>0</v>
      </c>
      <c r="D33" s="324">
        <f>SUM('Zeiten-buchen'!I219:I225)</f>
        <v>0</v>
      </c>
      <c r="E33" s="325">
        <f>SUM('Zeiten-buchen'!U219:U225)</f>
        <v>0</v>
      </c>
      <c r="F33" s="107">
        <f>SUM('Zeiten-buchen'!V219:V225)</f>
        <v>0</v>
      </c>
      <c r="G33" s="107">
        <f>SUM('Zeiten-buchen'!W219:W225)</f>
        <v>0</v>
      </c>
      <c r="H33" s="326">
        <f>SUM('Zeiten-buchen'!T219:T225)</f>
        <v>0</v>
      </c>
      <c r="I33" s="327">
        <f>SUM('Zeiten-buchen'!X219:X225)</f>
        <v>0</v>
      </c>
      <c r="J33" s="325">
        <f t="shared" si="0"/>
        <v>0</v>
      </c>
      <c r="K33" s="852"/>
      <c r="L33" s="871"/>
      <c r="M33" s="852"/>
      <c r="N33" s="868"/>
      <c r="O33" s="846"/>
      <c r="P33" s="849"/>
      <c r="Q33" s="817"/>
      <c r="R33" s="840"/>
      <c r="S33" s="814"/>
      <c r="T33" s="843"/>
      <c r="U33" s="814"/>
      <c r="V33" s="840"/>
      <c r="W33" s="840"/>
      <c r="X33" s="800"/>
      <c r="Y33" s="814"/>
      <c r="Z33" s="814"/>
      <c r="AA33" s="814"/>
      <c r="AB33" s="817"/>
      <c r="AC33" s="865"/>
      <c r="AD33" s="814"/>
      <c r="AE33" s="862"/>
      <c r="AF33" s="856"/>
      <c r="AG33" s="859"/>
      <c r="AH33" s="874"/>
      <c r="AI33" s="16"/>
    </row>
    <row r="34" spans="1:35" ht="13.7" customHeight="1" thickBot="1" x14ac:dyDescent="0.25">
      <c r="A34" s="854"/>
      <c r="B34" s="323">
        <v>33</v>
      </c>
      <c r="C34" s="324">
        <f>SUM('Zeiten-buchen'!H226:H232)</f>
        <v>0</v>
      </c>
      <c r="D34" s="324">
        <f>SUM('Zeiten-buchen'!I226:I232)</f>
        <v>0</v>
      </c>
      <c r="E34" s="325">
        <f>SUM('Zeiten-buchen'!U226:U232)</f>
        <v>0</v>
      </c>
      <c r="F34" s="107">
        <f>SUM('Zeiten-buchen'!V226:V232)</f>
        <v>0</v>
      </c>
      <c r="G34" s="107">
        <f>SUM('Zeiten-buchen'!W226:W232)</f>
        <v>0</v>
      </c>
      <c r="H34" s="326">
        <f>SUM('Zeiten-buchen'!T226:T232)</f>
        <v>0</v>
      </c>
      <c r="I34" s="327">
        <f>SUM('Zeiten-buchen'!X226:X232)</f>
        <v>0</v>
      </c>
      <c r="J34" s="325">
        <f t="shared" si="0"/>
        <v>0</v>
      </c>
      <c r="K34" s="852"/>
      <c r="L34" s="871"/>
      <c r="M34" s="852"/>
      <c r="N34" s="868"/>
      <c r="O34" s="846"/>
      <c r="P34" s="849"/>
      <c r="Q34" s="817"/>
      <c r="R34" s="840"/>
      <c r="S34" s="814"/>
      <c r="T34" s="843"/>
      <c r="U34" s="814"/>
      <c r="V34" s="840"/>
      <c r="W34" s="840"/>
      <c r="X34" s="800"/>
      <c r="Y34" s="814"/>
      <c r="Z34" s="814"/>
      <c r="AA34" s="814"/>
      <c r="AB34" s="817"/>
      <c r="AC34" s="865"/>
      <c r="AD34" s="814"/>
      <c r="AE34" s="862"/>
      <c r="AF34" s="856"/>
      <c r="AG34" s="859"/>
      <c r="AH34" s="874"/>
      <c r="AI34" s="16"/>
    </row>
    <row r="35" spans="1:35" ht="13.7" customHeight="1" thickBot="1" x14ac:dyDescent="0.25">
      <c r="A35" s="854"/>
      <c r="B35" s="323">
        <v>34</v>
      </c>
      <c r="C35" s="324">
        <f>SUM('Zeiten-buchen'!H233:H239)</f>
        <v>0</v>
      </c>
      <c r="D35" s="324">
        <f>SUM('Zeiten-buchen'!I233:I239)</f>
        <v>0</v>
      </c>
      <c r="E35" s="325">
        <f>SUM('Zeiten-buchen'!U233:U239)</f>
        <v>0</v>
      </c>
      <c r="F35" s="107">
        <f>SUM('Zeiten-buchen'!V233:V239)</f>
        <v>0</v>
      </c>
      <c r="G35" s="107">
        <f>SUM('Zeiten-buchen'!W233:W239)</f>
        <v>0</v>
      </c>
      <c r="H35" s="326">
        <f>SUM('Zeiten-buchen'!T233:T239)</f>
        <v>0</v>
      </c>
      <c r="I35" s="327">
        <f>SUM('Zeiten-buchen'!X233:X239)</f>
        <v>0</v>
      </c>
      <c r="J35" s="325">
        <f t="shared" si="0"/>
        <v>0</v>
      </c>
      <c r="K35" s="852"/>
      <c r="L35" s="871"/>
      <c r="M35" s="852"/>
      <c r="N35" s="868"/>
      <c r="O35" s="846"/>
      <c r="P35" s="849"/>
      <c r="Q35" s="817"/>
      <c r="R35" s="840"/>
      <c r="S35" s="814"/>
      <c r="T35" s="843"/>
      <c r="U35" s="814"/>
      <c r="V35" s="840"/>
      <c r="W35" s="840"/>
      <c r="X35" s="800"/>
      <c r="Y35" s="814"/>
      <c r="Z35" s="814"/>
      <c r="AA35" s="814"/>
      <c r="AB35" s="817"/>
      <c r="AC35" s="865"/>
      <c r="AD35" s="814"/>
      <c r="AE35" s="862"/>
      <c r="AF35" s="856"/>
      <c r="AG35" s="859"/>
      <c r="AH35" s="874"/>
      <c r="AI35" s="16"/>
    </row>
    <row r="36" spans="1:35" ht="12" customHeight="1" thickBot="1" x14ac:dyDescent="0.25">
      <c r="A36" s="854"/>
      <c r="B36" s="328">
        <v>35</v>
      </c>
      <c r="C36" s="329">
        <f>SUM('Zeiten-buchen'!H240:H246)</f>
        <v>0</v>
      </c>
      <c r="D36" s="329">
        <f>SUM('Zeiten-buchen'!I240:I246)</f>
        <v>0</v>
      </c>
      <c r="E36" s="199">
        <f>SUM('Zeiten-buchen'!U240:U246)</f>
        <v>0</v>
      </c>
      <c r="F36" s="302">
        <f>SUM('Zeiten-buchen'!V240:V246)</f>
        <v>0</v>
      </c>
      <c r="G36" s="302">
        <f>SUM('Zeiten-buchen'!W240:W246)</f>
        <v>0</v>
      </c>
      <c r="H36" s="330">
        <f>SUM('Zeiten-buchen'!T240:T246)</f>
        <v>0</v>
      </c>
      <c r="I36" s="200">
        <f>SUM('Zeiten-buchen'!X240:X246)</f>
        <v>0</v>
      </c>
      <c r="J36" s="199">
        <f t="shared" si="0"/>
        <v>0</v>
      </c>
      <c r="K36" s="853"/>
      <c r="L36" s="872"/>
      <c r="M36" s="853"/>
      <c r="N36" s="869"/>
      <c r="O36" s="847"/>
      <c r="P36" s="850"/>
      <c r="Q36" s="818"/>
      <c r="R36" s="841"/>
      <c r="S36" s="815"/>
      <c r="T36" s="844"/>
      <c r="U36" s="815"/>
      <c r="V36" s="841"/>
      <c r="W36" s="841"/>
      <c r="X36" s="801"/>
      <c r="Y36" s="815"/>
      <c r="Z36" s="815"/>
      <c r="AA36" s="815"/>
      <c r="AB36" s="818"/>
      <c r="AC36" s="866"/>
      <c r="AD36" s="815"/>
      <c r="AE36" s="863"/>
      <c r="AF36" s="857"/>
      <c r="AG36" s="860"/>
      <c r="AH36" s="875"/>
      <c r="AI36" s="16"/>
    </row>
    <row r="37" spans="1:35" ht="15" customHeight="1" thickBot="1" x14ac:dyDescent="0.25">
      <c r="A37" s="854" t="s">
        <v>94</v>
      </c>
      <c r="B37" s="323">
        <v>36</v>
      </c>
      <c r="C37" s="320">
        <f>SUM('Zeiten-buchen'!H247:H253)</f>
        <v>0</v>
      </c>
      <c r="D37" s="320">
        <f>SUM('Zeiten-buchen'!I247:I253)</f>
        <v>0</v>
      </c>
      <c r="E37" s="198">
        <f>SUM('Zeiten-buchen'!U247:U253)</f>
        <v>0</v>
      </c>
      <c r="F37" s="321">
        <f>SUM('Zeiten-buchen'!V247:V253)</f>
        <v>0</v>
      </c>
      <c r="G37" s="321">
        <f>SUM('Zeiten-buchen'!W247:W253)</f>
        <v>0</v>
      </c>
      <c r="H37" s="322">
        <f>SUM('Zeiten-buchen'!T247:T253)</f>
        <v>0</v>
      </c>
      <c r="I37" s="187">
        <f>SUM('Zeiten-buchen'!X247:X253)</f>
        <v>0</v>
      </c>
      <c r="J37" s="198">
        <f t="shared" si="0"/>
        <v>0</v>
      </c>
      <c r="K37" s="851">
        <f>SUM(D37:D40)</f>
        <v>0</v>
      </c>
      <c r="L37" s="870">
        <f>SUM('Zeiten-buchen'!M247:M274)</f>
        <v>0</v>
      </c>
      <c r="M37" s="851">
        <f>SUM(J37:J40)</f>
        <v>0</v>
      </c>
      <c r="N37" s="867">
        <f>SUM('Zeiten-buchen'!AJ247:AJ274)</f>
        <v>0</v>
      </c>
      <c r="O37" s="845">
        <f>SUM('Zeiten-buchen'!AL247:AL274)</f>
        <v>0</v>
      </c>
      <c r="P37" s="848">
        <f>('WWS - Daten'!E10)</f>
        <v>0</v>
      </c>
      <c r="Q37" s="816">
        <f>('WWS - Daten'!F10)</f>
        <v>0</v>
      </c>
      <c r="R37" s="839">
        <f>('WWS - Daten'!G10)</f>
        <v>0</v>
      </c>
      <c r="S37" s="813">
        <f>('WWS - Daten'!H10)</f>
        <v>0</v>
      </c>
      <c r="T37" s="842" t="str">
        <f>('WWS - Daten'!T10)</f>
        <v/>
      </c>
      <c r="U37" s="822">
        <f>('WWS - Daten'!J10)</f>
        <v>0</v>
      </c>
      <c r="V37" s="839">
        <f>SUM('WWS - Daten'!V10)</f>
        <v>0</v>
      </c>
      <c r="W37" s="839">
        <f>SUM('WWS - Daten'!W10)</f>
        <v>0</v>
      </c>
      <c r="X37" s="799">
        <f>SUM('WWS - Daten'!Z10)</f>
        <v>0</v>
      </c>
      <c r="Y37" s="822"/>
      <c r="Z37" s="822"/>
      <c r="AA37" s="822"/>
      <c r="AB37" s="819">
        <f>SUM('WWS - Daten'!K10)</f>
        <v>0</v>
      </c>
      <c r="AC37" s="864">
        <f>SUM('WWS - Daten'!X10)</f>
        <v>0</v>
      </c>
      <c r="AD37" s="822">
        <f>SUM('WWS - Daten'!AL10)</f>
        <v>0</v>
      </c>
      <c r="AE37" s="861">
        <f>SUM('WWS - Daten'!R10)</f>
        <v>0</v>
      </c>
      <c r="AF37" s="855"/>
      <c r="AG37" s="858" t="str">
        <f>'WWS - Daten'!AM10</f>
        <v/>
      </c>
      <c r="AH37" s="873"/>
      <c r="AI37" s="16"/>
    </row>
    <row r="38" spans="1:35" ht="15" customHeight="1" thickBot="1" x14ac:dyDescent="0.25">
      <c r="A38" s="854"/>
      <c r="B38" s="323">
        <v>37</v>
      </c>
      <c r="C38" s="324">
        <f>SUM('Zeiten-buchen'!H254:H260)</f>
        <v>0</v>
      </c>
      <c r="D38" s="324">
        <f>SUM('Zeiten-buchen'!I254:I260)</f>
        <v>0</v>
      </c>
      <c r="E38" s="325">
        <f>SUM('Zeiten-buchen'!U254:U260)</f>
        <v>0</v>
      </c>
      <c r="F38" s="107">
        <f>SUM('Zeiten-buchen'!V254:V260)</f>
        <v>0</v>
      </c>
      <c r="G38" s="107">
        <f>SUM('Zeiten-buchen'!W254:W260)</f>
        <v>0</v>
      </c>
      <c r="H38" s="326">
        <f>SUM('Zeiten-buchen'!T254:T260)</f>
        <v>0</v>
      </c>
      <c r="I38" s="327">
        <f>SUM('Zeiten-buchen'!X254:X260)</f>
        <v>0</v>
      </c>
      <c r="J38" s="325">
        <f t="shared" si="0"/>
        <v>0</v>
      </c>
      <c r="K38" s="852"/>
      <c r="L38" s="871"/>
      <c r="M38" s="852"/>
      <c r="N38" s="868"/>
      <c r="O38" s="846"/>
      <c r="P38" s="849"/>
      <c r="Q38" s="817"/>
      <c r="R38" s="840"/>
      <c r="S38" s="814"/>
      <c r="T38" s="843"/>
      <c r="U38" s="823"/>
      <c r="V38" s="840"/>
      <c r="W38" s="840"/>
      <c r="X38" s="800"/>
      <c r="Y38" s="823"/>
      <c r="Z38" s="823"/>
      <c r="AA38" s="823"/>
      <c r="AB38" s="820"/>
      <c r="AC38" s="865"/>
      <c r="AD38" s="823"/>
      <c r="AE38" s="862"/>
      <c r="AF38" s="856"/>
      <c r="AG38" s="859"/>
      <c r="AH38" s="874"/>
      <c r="AI38" s="16"/>
    </row>
    <row r="39" spans="1:35" ht="15" customHeight="1" thickBot="1" x14ac:dyDescent="0.25">
      <c r="A39" s="854"/>
      <c r="B39" s="323">
        <v>38</v>
      </c>
      <c r="C39" s="324">
        <f>SUM('Zeiten-buchen'!H261:H267)</f>
        <v>0</v>
      </c>
      <c r="D39" s="324">
        <f>SUM('Zeiten-buchen'!I261:I267)</f>
        <v>0</v>
      </c>
      <c r="E39" s="325">
        <f>SUM('Zeiten-buchen'!U261:U267)</f>
        <v>0</v>
      </c>
      <c r="F39" s="107">
        <f>SUM('Zeiten-buchen'!V261:V267)</f>
        <v>0</v>
      </c>
      <c r="G39" s="107">
        <f>SUM('Zeiten-buchen'!W261:W267)</f>
        <v>0</v>
      </c>
      <c r="H39" s="326">
        <f>SUM('Zeiten-buchen'!T261:T267)</f>
        <v>0</v>
      </c>
      <c r="I39" s="327">
        <f>SUM('Zeiten-buchen'!X261:X267)</f>
        <v>0</v>
      </c>
      <c r="J39" s="325">
        <f t="shared" si="0"/>
        <v>0</v>
      </c>
      <c r="K39" s="852"/>
      <c r="L39" s="871"/>
      <c r="M39" s="852"/>
      <c r="N39" s="868"/>
      <c r="O39" s="846"/>
      <c r="P39" s="849"/>
      <c r="Q39" s="817"/>
      <c r="R39" s="840"/>
      <c r="S39" s="814"/>
      <c r="T39" s="843"/>
      <c r="U39" s="823"/>
      <c r="V39" s="840"/>
      <c r="W39" s="840"/>
      <c r="X39" s="800"/>
      <c r="Y39" s="823"/>
      <c r="Z39" s="823"/>
      <c r="AA39" s="823"/>
      <c r="AB39" s="820"/>
      <c r="AC39" s="865"/>
      <c r="AD39" s="823"/>
      <c r="AE39" s="862"/>
      <c r="AF39" s="856"/>
      <c r="AG39" s="859"/>
      <c r="AH39" s="874"/>
      <c r="AI39" s="16"/>
    </row>
    <row r="40" spans="1:35" ht="15" customHeight="1" thickBot="1" x14ac:dyDescent="0.25">
      <c r="A40" s="854"/>
      <c r="B40" s="328">
        <v>39</v>
      </c>
      <c r="C40" s="329">
        <f>SUM('Zeiten-buchen'!H268:H274)</f>
        <v>0</v>
      </c>
      <c r="D40" s="329">
        <f>SUM('Zeiten-buchen'!I268:I274)</f>
        <v>0</v>
      </c>
      <c r="E40" s="199">
        <f>SUM('Zeiten-buchen'!U268:U274)</f>
        <v>0</v>
      </c>
      <c r="F40" s="302">
        <f>SUM('Zeiten-buchen'!V268:V274)</f>
        <v>0</v>
      </c>
      <c r="G40" s="302">
        <f>SUM('Zeiten-buchen'!W268:W274)</f>
        <v>0</v>
      </c>
      <c r="H40" s="330">
        <f>SUM('Zeiten-buchen'!T268:T274)</f>
        <v>0</v>
      </c>
      <c r="I40" s="200">
        <f>SUM('Zeiten-buchen'!X268:X274)</f>
        <v>0</v>
      </c>
      <c r="J40" s="199">
        <f t="shared" si="0"/>
        <v>0</v>
      </c>
      <c r="K40" s="853"/>
      <c r="L40" s="872"/>
      <c r="M40" s="853"/>
      <c r="N40" s="869"/>
      <c r="O40" s="847"/>
      <c r="P40" s="850"/>
      <c r="Q40" s="818"/>
      <c r="R40" s="841"/>
      <c r="S40" s="815"/>
      <c r="T40" s="844"/>
      <c r="U40" s="824"/>
      <c r="V40" s="841"/>
      <c r="W40" s="841"/>
      <c r="X40" s="801"/>
      <c r="Y40" s="824"/>
      <c r="Z40" s="824"/>
      <c r="AA40" s="824"/>
      <c r="AB40" s="821"/>
      <c r="AC40" s="866"/>
      <c r="AD40" s="824"/>
      <c r="AE40" s="863"/>
      <c r="AF40" s="857"/>
      <c r="AG40" s="860"/>
      <c r="AH40" s="875"/>
      <c r="AI40" s="16"/>
    </row>
    <row r="41" spans="1:35" ht="13.7" customHeight="1" thickBot="1" x14ac:dyDescent="0.25">
      <c r="A41" s="854" t="s">
        <v>95</v>
      </c>
      <c r="B41" s="323">
        <v>40</v>
      </c>
      <c r="C41" s="320">
        <f>SUM('Zeiten-buchen'!H275:H281)</f>
        <v>0</v>
      </c>
      <c r="D41" s="320">
        <f>SUM('Zeiten-buchen'!I275:I281)</f>
        <v>0</v>
      </c>
      <c r="E41" s="198">
        <f>SUM('Zeiten-buchen'!U275:U281)</f>
        <v>0</v>
      </c>
      <c r="F41" s="321">
        <f>SUM('Zeiten-buchen'!V275:V281)</f>
        <v>0</v>
      </c>
      <c r="G41" s="321">
        <f>SUM('Zeiten-buchen'!W275:W281)</f>
        <v>0</v>
      </c>
      <c r="H41" s="322">
        <f>SUM('Zeiten-buchen'!T275:T281)</f>
        <v>0</v>
      </c>
      <c r="I41" s="187">
        <f>SUM('Zeiten-buchen'!X275:X281)</f>
        <v>0</v>
      </c>
      <c r="J41" s="198">
        <f t="shared" si="0"/>
        <v>0</v>
      </c>
      <c r="K41" s="851">
        <f>SUM(D41:D44)</f>
        <v>0</v>
      </c>
      <c r="L41" s="870">
        <f>SUM('Zeiten-buchen'!M275:M302)</f>
        <v>0</v>
      </c>
      <c r="M41" s="851">
        <f>SUM(J41:J44)</f>
        <v>0</v>
      </c>
      <c r="N41" s="867">
        <f>SUM('Zeiten-buchen'!AJ275:AJ302)</f>
        <v>0</v>
      </c>
      <c r="O41" s="845">
        <f>SUM('Zeiten-buchen'!AL275:AL302)</f>
        <v>0</v>
      </c>
      <c r="P41" s="848">
        <f>('WWS - Daten'!E11)</f>
        <v>0</v>
      </c>
      <c r="Q41" s="816">
        <f>('WWS - Daten'!F11)</f>
        <v>0</v>
      </c>
      <c r="R41" s="839">
        <f>('WWS - Daten'!G11)</f>
        <v>0</v>
      </c>
      <c r="S41" s="813">
        <f>('WWS - Daten'!H11)</f>
        <v>0</v>
      </c>
      <c r="T41" s="842" t="str">
        <f>('WWS - Daten'!T11)</f>
        <v/>
      </c>
      <c r="U41" s="822">
        <f>('WWS - Daten'!J11)</f>
        <v>0</v>
      </c>
      <c r="V41" s="839">
        <f>SUM('WWS - Daten'!V11)</f>
        <v>0</v>
      </c>
      <c r="W41" s="839">
        <f>SUM('WWS - Daten'!W11)</f>
        <v>0</v>
      </c>
      <c r="X41" s="799">
        <f>SUM('WWS - Daten'!Z11)</f>
        <v>0</v>
      </c>
      <c r="Y41" s="822"/>
      <c r="Z41" s="822"/>
      <c r="AA41" s="822"/>
      <c r="AB41" s="819">
        <f>SUM('WWS - Daten'!K11)</f>
        <v>0</v>
      </c>
      <c r="AC41" s="864">
        <f>SUM('WWS - Daten'!X11)</f>
        <v>0</v>
      </c>
      <c r="AD41" s="822">
        <f>SUM('WWS - Daten'!AL11)</f>
        <v>0</v>
      </c>
      <c r="AE41" s="861">
        <f>SUM('WWS - Daten'!R11)</f>
        <v>0</v>
      </c>
      <c r="AF41" s="855"/>
      <c r="AG41" s="858" t="str">
        <f>'WWS - Daten'!AM11</f>
        <v/>
      </c>
      <c r="AH41" s="873"/>
      <c r="AI41" s="16"/>
    </row>
    <row r="42" spans="1:35" ht="13.7" customHeight="1" thickBot="1" x14ac:dyDescent="0.25">
      <c r="A42" s="854"/>
      <c r="B42" s="323">
        <v>41</v>
      </c>
      <c r="C42" s="324">
        <f>SUM('Zeiten-buchen'!H282:H288)</f>
        <v>0</v>
      </c>
      <c r="D42" s="324">
        <f>SUM('Zeiten-buchen'!I282:I288)</f>
        <v>0</v>
      </c>
      <c r="E42" s="325">
        <f>SUM('Zeiten-buchen'!U282:U288)</f>
        <v>0</v>
      </c>
      <c r="F42" s="107">
        <f>SUM('Zeiten-buchen'!V282:V288)</f>
        <v>0</v>
      </c>
      <c r="G42" s="107">
        <f>SUM('Zeiten-buchen'!W282:W288)</f>
        <v>0</v>
      </c>
      <c r="H42" s="326">
        <f>SUM('Zeiten-buchen'!T282:T288)</f>
        <v>0</v>
      </c>
      <c r="I42" s="327">
        <f>SUM('Zeiten-buchen'!X282:X288)</f>
        <v>0</v>
      </c>
      <c r="J42" s="325">
        <f t="shared" si="0"/>
        <v>0</v>
      </c>
      <c r="K42" s="852"/>
      <c r="L42" s="871"/>
      <c r="M42" s="852"/>
      <c r="N42" s="868"/>
      <c r="O42" s="846"/>
      <c r="P42" s="849"/>
      <c r="Q42" s="817"/>
      <c r="R42" s="840"/>
      <c r="S42" s="814"/>
      <c r="T42" s="843"/>
      <c r="U42" s="823"/>
      <c r="V42" s="840"/>
      <c r="W42" s="840"/>
      <c r="X42" s="800"/>
      <c r="Y42" s="823"/>
      <c r="Z42" s="823"/>
      <c r="AA42" s="823"/>
      <c r="AB42" s="820"/>
      <c r="AC42" s="865"/>
      <c r="AD42" s="823"/>
      <c r="AE42" s="862"/>
      <c r="AF42" s="856"/>
      <c r="AG42" s="859"/>
      <c r="AH42" s="874"/>
      <c r="AI42" s="16"/>
    </row>
    <row r="43" spans="1:35" ht="13.7" customHeight="1" thickBot="1" x14ac:dyDescent="0.25">
      <c r="A43" s="854"/>
      <c r="B43" s="323">
        <v>42</v>
      </c>
      <c r="C43" s="324">
        <f>SUM('Zeiten-buchen'!H289:H295)</f>
        <v>0</v>
      </c>
      <c r="D43" s="324">
        <f>SUM('Zeiten-buchen'!I289:I295)</f>
        <v>0</v>
      </c>
      <c r="E43" s="325">
        <f>SUM('Zeiten-buchen'!U289:U295)</f>
        <v>0</v>
      </c>
      <c r="F43" s="107">
        <f>SUM('Zeiten-buchen'!V289:V295)</f>
        <v>0</v>
      </c>
      <c r="G43" s="107">
        <f>SUM('Zeiten-buchen'!W289:W295)</f>
        <v>0</v>
      </c>
      <c r="H43" s="326">
        <f>SUM('Zeiten-buchen'!T289:T295)</f>
        <v>0</v>
      </c>
      <c r="I43" s="327">
        <f>SUM('Zeiten-buchen'!X289:X295)</f>
        <v>0</v>
      </c>
      <c r="J43" s="325">
        <f t="shared" si="0"/>
        <v>0</v>
      </c>
      <c r="K43" s="852"/>
      <c r="L43" s="871"/>
      <c r="M43" s="852"/>
      <c r="N43" s="868"/>
      <c r="O43" s="846"/>
      <c r="P43" s="849"/>
      <c r="Q43" s="817"/>
      <c r="R43" s="840"/>
      <c r="S43" s="814"/>
      <c r="T43" s="843"/>
      <c r="U43" s="823"/>
      <c r="V43" s="840"/>
      <c r="W43" s="840"/>
      <c r="X43" s="800"/>
      <c r="Y43" s="823"/>
      <c r="Z43" s="823"/>
      <c r="AA43" s="823"/>
      <c r="AB43" s="820"/>
      <c r="AC43" s="865"/>
      <c r="AD43" s="823"/>
      <c r="AE43" s="862"/>
      <c r="AF43" s="856"/>
      <c r="AG43" s="859"/>
      <c r="AH43" s="874"/>
      <c r="AI43" s="16"/>
    </row>
    <row r="44" spans="1:35" ht="13.7" customHeight="1" thickBot="1" x14ac:dyDescent="0.25">
      <c r="A44" s="854"/>
      <c r="B44" s="328">
        <v>43</v>
      </c>
      <c r="C44" s="329">
        <f>SUM('Zeiten-buchen'!H296:H302)</f>
        <v>0</v>
      </c>
      <c r="D44" s="329">
        <f>SUM('Zeiten-buchen'!I296:I302)</f>
        <v>0</v>
      </c>
      <c r="E44" s="199">
        <f>SUM('Zeiten-buchen'!U296:U302)</f>
        <v>0</v>
      </c>
      <c r="F44" s="302">
        <f>SUM('Zeiten-buchen'!V296:V302)</f>
        <v>0</v>
      </c>
      <c r="G44" s="302">
        <f>SUM('Zeiten-buchen'!W296:W302)</f>
        <v>0</v>
      </c>
      <c r="H44" s="330">
        <f>SUM('Zeiten-buchen'!T296:T302)</f>
        <v>0</v>
      </c>
      <c r="I44" s="200">
        <f>SUM('Zeiten-buchen'!X296:X302)</f>
        <v>0</v>
      </c>
      <c r="J44" s="199">
        <f t="shared" si="0"/>
        <v>0</v>
      </c>
      <c r="K44" s="853"/>
      <c r="L44" s="872"/>
      <c r="M44" s="853"/>
      <c r="N44" s="869"/>
      <c r="O44" s="847"/>
      <c r="P44" s="850"/>
      <c r="Q44" s="818"/>
      <c r="R44" s="841"/>
      <c r="S44" s="815"/>
      <c r="T44" s="844"/>
      <c r="U44" s="824"/>
      <c r="V44" s="841"/>
      <c r="W44" s="841"/>
      <c r="X44" s="801"/>
      <c r="Y44" s="824"/>
      <c r="Z44" s="824"/>
      <c r="AA44" s="824"/>
      <c r="AB44" s="821"/>
      <c r="AC44" s="866"/>
      <c r="AD44" s="824"/>
      <c r="AE44" s="863"/>
      <c r="AF44" s="857"/>
      <c r="AG44" s="860"/>
      <c r="AH44" s="875"/>
      <c r="AI44" s="16"/>
    </row>
    <row r="45" spans="1:35" ht="13.7" customHeight="1" thickBot="1" x14ac:dyDescent="0.25">
      <c r="A45" s="854" t="s">
        <v>96</v>
      </c>
      <c r="B45" s="331">
        <v>44</v>
      </c>
      <c r="C45" s="320">
        <f>SUM('Zeiten-buchen'!H303:H309)</f>
        <v>0</v>
      </c>
      <c r="D45" s="320">
        <f>SUM('Zeiten-buchen'!I303:I309)</f>
        <v>0</v>
      </c>
      <c r="E45" s="198">
        <f>SUM('Zeiten-buchen'!U303:U309)</f>
        <v>0</v>
      </c>
      <c r="F45" s="321">
        <f>SUM('Zeiten-buchen'!V303:V309)</f>
        <v>0</v>
      </c>
      <c r="G45" s="321">
        <f>SUM('Zeiten-buchen'!W303:W309)</f>
        <v>0</v>
      </c>
      <c r="H45" s="322">
        <f>SUM('Zeiten-buchen'!T303:T309)</f>
        <v>0</v>
      </c>
      <c r="I45" s="187">
        <f>SUM('Zeiten-buchen'!X303:X309)</f>
        <v>0</v>
      </c>
      <c r="J45" s="198">
        <f t="shared" si="0"/>
        <v>0</v>
      </c>
      <c r="K45" s="851">
        <f>SUM(D45:D49)</f>
        <v>0</v>
      </c>
      <c r="L45" s="870">
        <f>SUM('Zeiten-buchen'!M303:M337)</f>
        <v>0</v>
      </c>
      <c r="M45" s="851">
        <f>SUM(J45:J49)</f>
        <v>0</v>
      </c>
      <c r="N45" s="867">
        <f>SUM('Zeiten-buchen'!AJ303:AJ337)</f>
        <v>0</v>
      </c>
      <c r="O45" s="845">
        <f>SUM('Zeiten-buchen'!AL303:AL337)</f>
        <v>0</v>
      </c>
      <c r="P45" s="848">
        <f>('WWS - Daten'!E12)</f>
        <v>0</v>
      </c>
      <c r="Q45" s="816">
        <f>('WWS - Daten'!F12)</f>
        <v>0</v>
      </c>
      <c r="R45" s="839">
        <f>('WWS - Daten'!G12)</f>
        <v>0</v>
      </c>
      <c r="S45" s="813">
        <f>('WWS - Daten'!H12)</f>
        <v>0</v>
      </c>
      <c r="T45" s="842" t="str">
        <f>('WWS - Daten'!T12)</f>
        <v/>
      </c>
      <c r="U45" s="813">
        <f>('WWS - Daten'!J12)</f>
        <v>0</v>
      </c>
      <c r="V45" s="839">
        <f>SUM('WWS - Daten'!V12)</f>
        <v>0</v>
      </c>
      <c r="W45" s="839">
        <f>SUM('WWS - Daten'!W12)</f>
        <v>0</v>
      </c>
      <c r="X45" s="799">
        <f>SUM('WWS - Daten'!Z12)</f>
        <v>0</v>
      </c>
      <c r="Y45" s="813"/>
      <c r="Z45" s="813"/>
      <c r="AA45" s="813"/>
      <c r="AB45" s="816">
        <f>SUM('WWS - Daten'!K12)</f>
        <v>0</v>
      </c>
      <c r="AC45" s="864">
        <f>SUM('WWS - Daten'!X12)</f>
        <v>0</v>
      </c>
      <c r="AD45" s="813">
        <f>SUM('WWS - Daten'!AL12)</f>
        <v>0</v>
      </c>
      <c r="AE45" s="861">
        <f>SUM('WWS - Daten'!R12)</f>
        <v>0</v>
      </c>
      <c r="AF45" s="855"/>
      <c r="AG45" s="858" t="str">
        <f>'WWS - Daten'!AM12</f>
        <v/>
      </c>
      <c r="AH45" s="873"/>
      <c r="AI45" s="16"/>
    </row>
    <row r="46" spans="1:35" ht="13.7" customHeight="1" thickBot="1" x14ac:dyDescent="0.25">
      <c r="A46" s="854"/>
      <c r="B46" s="323">
        <v>45</v>
      </c>
      <c r="C46" s="324">
        <f>SUM('Zeiten-buchen'!H310:H316)</f>
        <v>0</v>
      </c>
      <c r="D46" s="324">
        <f>SUM('Zeiten-buchen'!I310:I316)</f>
        <v>0</v>
      </c>
      <c r="E46" s="325">
        <f>SUM('Zeiten-buchen'!U310:U316)</f>
        <v>0</v>
      </c>
      <c r="F46" s="107">
        <f>SUM('Zeiten-buchen'!V310:V316)</f>
        <v>0</v>
      </c>
      <c r="G46" s="107">
        <f>SUM('Zeiten-buchen'!W310:W316)</f>
        <v>0</v>
      </c>
      <c r="H46" s="326">
        <f>SUM('Zeiten-buchen'!T310:T316)</f>
        <v>0</v>
      </c>
      <c r="I46" s="327">
        <f>SUM('Zeiten-buchen'!X310:X316)</f>
        <v>0</v>
      </c>
      <c r="J46" s="325">
        <f t="shared" si="0"/>
        <v>0</v>
      </c>
      <c r="K46" s="852"/>
      <c r="L46" s="871"/>
      <c r="M46" s="852"/>
      <c r="N46" s="868"/>
      <c r="O46" s="846"/>
      <c r="P46" s="849"/>
      <c r="Q46" s="817"/>
      <c r="R46" s="840"/>
      <c r="S46" s="814"/>
      <c r="T46" s="843"/>
      <c r="U46" s="814"/>
      <c r="V46" s="840"/>
      <c r="W46" s="840"/>
      <c r="X46" s="800"/>
      <c r="Y46" s="814"/>
      <c r="Z46" s="814"/>
      <c r="AA46" s="814"/>
      <c r="AB46" s="817"/>
      <c r="AC46" s="865"/>
      <c r="AD46" s="814"/>
      <c r="AE46" s="862"/>
      <c r="AF46" s="856"/>
      <c r="AG46" s="859"/>
      <c r="AH46" s="874"/>
      <c r="AI46" s="16"/>
    </row>
    <row r="47" spans="1:35" ht="13.7" customHeight="1" thickBot="1" x14ac:dyDescent="0.25">
      <c r="A47" s="854"/>
      <c r="B47" s="323">
        <v>46</v>
      </c>
      <c r="C47" s="324">
        <f>SUM('Zeiten-buchen'!H317:H323)</f>
        <v>0</v>
      </c>
      <c r="D47" s="324">
        <f>SUM('Zeiten-buchen'!I317:I323)</f>
        <v>0</v>
      </c>
      <c r="E47" s="325">
        <f>SUM('Zeiten-buchen'!U317:U323)</f>
        <v>0</v>
      </c>
      <c r="F47" s="107">
        <f>SUM('Zeiten-buchen'!V317:V323)</f>
        <v>0</v>
      </c>
      <c r="G47" s="107">
        <f>SUM('Zeiten-buchen'!W317:W323)</f>
        <v>0</v>
      </c>
      <c r="H47" s="326">
        <f>SUM('Zeiten-buchen'!T317:T323)</f>
        <v>0</v>
      </c>
      <c r="I47" s="327">
        <f>SUM('Zeiten-buchen'!X317:X323)</f>
        <v>0</v>
      </c>
      <c r="J47" s="325">
        <f t="shared" si="0"/>
        <v>0</v>
      </c>
      <c r="K47" s="852"/>
      <c r="L47" s="871"/>
      <c r="M47" s="852"/>
      <c r="N47" s="868"/>
      <c r="O47" s="846"/>
      <c r="P47" s="849"/>
      <c r="Q47" s="817"/>
      <c r="R47" s="840"/>
      <c r="S47" s="814"/>
      <c r="T47" s="843"/>
      <c r="U47" s="814"/>
      <c r="V47" s="840"/>
      <c r="W47" s="840"/>
      <c r="X47" s="800"/>
      <c r="Y47" s="814"/>
      <c r="Z47" s="814"/>
      <c r="AA47" s="814"/>
      <c r="AB47" s="817"/>
      <c r="AC47" s="865"/>
      <c r="AD47" s="814"/>
      <c r="AE47" s="862"/>
      <c r="AF47" s="856"/>
      <c r="AG47" s="859"/>
      <c r="AH47" s="874"/>
      <c r="AI47" s="16"/>
    </row>
    <row r="48" spans="1:35" ht="13.7" customHeight="1" thickBot="1" x14ac:dyDescent="0.25">
      <c r="A48" s="854"/>
      <c r="B48" s="323">
        <v>47</v>
      </c>
      <c r="C48" s="324">
        <f>SUM('Zeiten-buchen'!H324:H330)</f>
        <v>0</v>
      </c>
      <c r="D48" s="324">
        <f>SUM('Zeiten-buchen'!I324:I330)</f>
        <v>0</v>
      </c>
      <c r="E48" s="325">
        <f>SUM('Zeiten-buchen'!U324:U330)</f>
        <v>0</v>
      </c>
      <c r="F48" s="107">
        <f>SUM('Zeiten-buchen'!V324:V330)</f>
        <v>0</v>
      </c>
      <c r="G48" s="107">
        <f>SUM('Zeiten-buchen'!W324:W330)</f>
        <v>0</v>
      </c>
      <c r="H48" s="326">
        <f>SUM('Zeiten-buchen'!T324:T330)</f>
        <v>0</v>
      </c>
      <c r="I48" s="327">
        <f>SUM('Zeiten-buchen'!X324:X330)</f>
        <v>0</v>
      </c>
      <c r="J48" s="325">
        <f t="shared" si="0"/>
        <v>0</v>
      </c>
      <c r="K48" s="852"/>
      <c r="L48" s="871"/>
      <c r="M48" s="852"/>
      <c r="N48" s="868"/>
      <c r="O48" s="846"/>
      <c r="P48" s="849"/>
      <c r="Q48" s="817"/>
      <c r="R48" s="840"/>
      <c r="S48" s="814"/>
      <c r="T48" s="843"/>
      <c r="U48" s="814"/>
      <c r="V48" s="840"/>
      <c r="W48" s="840"/>
      <c r="X48" s="800"/>
      <c r="Y48" s="814"/>
      <c r="Z48" s="814"/>
      <c r="AA48" s="814"/>
      <c r="AB48" s="817"/>
      <c r="AC48" s="865"/>
      <c r="AD48" s="814"/>
      <c r="AE48" s="862"/>
      <c r="AF48" s="856"/>
      <c r="AG48" s="859"/>
      <c r="AH48" s="874"/>
      <c r="AI48" s="16"/>
    </row>
    <row r="49" spans="1:35" ht="13.7" customHeight="1" thickBot="1" x14ac:dyDescent="0.25">
      <c r="A49" s="854"/>
      <c r="B49" s="328">
        <v>48</v>
      </c>
      <c r="C49" s="329">
        <f>SUM('Zeiten-buchen'!H331:H337)</f>
        <v>0</v>
      </c>
      <c r="D49" s="329">
        <f>SUM('Zeiten-buchen'!I331:I337)</f>
        <v>0</v>
      </c>
      <c r="E49" s="199">
        <f>SUM('Zeiten-buchen'!U331:U337)</f>
        <v>0</v>
      </c>
      <c r="F49" s="302">
        <f>SUM('Zeiten-buchen'!V331:V337)</f>
        <v>0</v>
      </c>
      <c r="G49" s="302">
        <f>SUM('Zeiten-buchen'!W331:W337)</f>
        <v>0</v>
      </c>
      <c r="H49" s="330">
        <f>SUM('Zeiten-buchen'!T331:T337)</f>
        <v>0</v>
      </c>
      <c r="I49" s="200">
        <f>SUM('Zeiten-buchen'!X331:X337)</f>
        <v>0</v>
      </c>
      <c r="J49" s="199">
        <f t="shared" si="0"/>
        <v>0</v>
      </c>
      <c r="K49" s="853"/>
      <c r="L49" s="872"/>
      <c r="M49" s="853"/>
      <c r="N49" s="869"/>
      <c r="O49" s="847"/>
      <c r="P49" s="850"/>
      <c r="Q49" s="818"/>
      <c r="R49" s="841"/>
      <c r="S49" s="815"/>
      <c r="T49" s="844"/>
      <c r="U49" s="815"/>
      <c r="V49" s="841"/>
      <c r="W49" s="841"/>
      <c r="X49" s="801"/>
      <c r="Y49" s="815"/>
      <c r="Z49" s="815"/>
      <c r="AA49" s="815"/>
      <c r="AB49" s="818"/>
      <c r="AC49" s="866"/>
      <c r="AD49" s="815"/>
      <c r="AE49" s="863"/>
      <c r="AF49" s="857"/>
      <c r="AG49" s="860"/>
      <c r="AH49" s="875"/>
      <c r="AI49" s="16"/>
    </row>
    <row r="50" spans="1:35" ht="13.7" customHeight="1" thickBot="1" x14ac:dyDescent="0.25">
      <c r="A50" s="854" t="s">
        <v>97</v>
      </c>
      <c r="B50" s="331">
        <v>49</v>
      </c>
      <c r="C50" s="320">
        <f>SUM('Zeiten-buchen'!H338:H344)</f>
        <v>0</v>
      </c>
      <c r="D50" s="320">
        <f>SUM('Zeiten-buchen'!I338:I344)</f>
        <v>0</v>
      </c>
      <c r="E50" s="198">
        <f>SUM('Zeiten-buchen'!U338:U344)</f>
        <v>0</v>
      </c>
      <c r="F50" s="321">
        <f>SUM('Zeiten-buchen'!V338:V344)</f>
        <v>0</v>
      </c>
      <c r="G50" s="321">
        <f>SUM('Zeiten-buchen'!W338:W344)</f>
        <v>0</v>
      </c>
      <c r="H50" s="322">
        <f>SUM('Zeiten-buchen'!T338:T344)</f>
        <v>0</v>
      </c>
      <c r="I50" s="187">
        <f>SUM('Zeiten-buchen'!X338:X344)</f>
        <v>0</v>
      </c>
      <c r="J50" s="198">
        <f t="shared" si="0"/>
        <v>0</v>
      </c>
      <c r="K50" s="851">
        <f>SUM(D50:D54)</f>
        <v>0</v>
      </c>
      <c r="L50" s="870">
        <f>SUM('Zeiten-buchen'!M338:M372)</f>
        <v>0</v>
      </c>
      <c r="M50" s="851">
        <f>SUM(J50:J54)</f>
        <v>0</v>
      </c>
      <c r="N50" s="867">
        <f>SUM('Zeiten-buchen'!AJ338:AJ372)</f>
        <v>0</v>
      </c>
      <c r="O50" s="845">
        <f>SUM('Zeiten-buchen'!AL338:AL372)</f>
        <v>0</v>
      </c>
      <c r="P50" s="848">
        <f>('WWS - Daten'!E13)</f>
        <v>0</v>
      </c>
      <c r="Q50" s="816">
        <f>('WWS - Daten'!F13)</f>
        <v>0</v>
      </c>
      <c r="R50" s="839">
        <f>('WWS - Daten'!G13)</f>
        <v>0</v>
      </c>
      <c r="S50" s="813">
        <f>('WWS - Daten'!H13)</f>
        <v>0</v>
      </c>
      <c r="T50" s="842" t="str">
        <f>('WWS - Daten'!T13)</f>
        <v/>
      </c>
      <c r="U50" s="813">
        <f>('WWS - Daten'!J13)</f>
        <v>0</v>
      </c>
      <c r="V50" s="839">
        <f>SUM('WWS - Daten'!V13)</f>
        <v>0</v>
      </c>
      <c r="W50" s="839">
        <f>SUM('WWS - Daten'!W13)</f>
        <v>0</v>
      </c>
      <c r="X50" s="799">
        <f>SUM('WWS - Daten'!Z13)</f>
        <v>0</v>
      </c>
      <c r="Y50" s="813"/>
      <c r="Z50" s="813"/>
      <c r="AA50" s="813"/>
      <c r="AB50" s="816">
        <f>SUM('WWS - Daten'!K13)</f>
        <v>0</v>
      </c>
      <c r="AC50" s="864">
        <f>SUM('WWS - Daten'!X13)</f>
        <v>0</v>
      </c>
      <c r="AD50" s="813">
        <f>SUM('WWS - Daten'!AL13)</f>
        <v>0</v>
      </c>
      <c r="AE50" s="861">
        <f>SUM('WWS - Daten'!R13)</f>
        <v>0</v>
      </c>
      <c r="AF50" s="855"/>
      <c r="AG50" s="858" t="str">
        <f>'WWS - Daten'!AM13</f>
        <v/>
      </c>
      <c r="AH50" s="873"/>
      <c r="AI50" s="16"/>
    </row>
    <row r="51" spans="1:35" ht="13.7" customHeight="1" thickBot="1" x14ac:dyDescent="0.25">
      <c r="A51" s="854"/>
      <c r="B51" s="323">
        <v>50</v>
      </c>
      <c r="C51" s="324">
        <f>SUM('Zeiten-buchen'!H345:H351)</f>
        <v>0</v>
      </c>
      <c r="D51" s="324">
        <f>SUM('Zeiten-buchen'!I345:I351)</f>
        <v>0</v>
      </c>
      <c r="E51" s="325">
        <f>SUM('Zeiten-buchen'!U345:U351)</f>
        <v>0</v>
      </c>
      <c r="F51" s="107">
        <f>SUM('Zeiten-buchen'!V345:V351)</f>
        <v>0</v>
      </c>
      <c r="G51" s="107">
        <f>SUM('Zeiten-buchen'!W345:W351)</f>
        <v>0</v>
      </c>
      <c r="H51" s="326">
        <f>SUM('Zeiten-buchen'!T345:T351)</f>
        <v>0</v>
      </c>
      <c r="I51" s="327">
        <f>SUM('Zeiten-buchen'!X345:X351)</f>
        <v>0</v>
      </c>
      <c r="J51" s="325">
        <f t="shared" si="0"/>
        <v>0</v>
      </c>
      <c r="K51" s="852"/>
      <c r="L51" s="871"/>
      <c r="M51" s="852"/>
      <c r="N51" s="868"/>
      <c r="O51" s="846"/>
      <c r="P51" s="849"/>
      <c r="Q51" s="817"/>
      <c r="R51" s="840"/>
      <c r="S51" s="814"/>
      <c r="T51" s="843"/>
      <c r="U51" s="814"/>
      <c r="V51" s="840"/>
      <c r="W51" s="840"/>
      <c r="X51" s="800"/>
      <c r="Y51" s="814"/>
      <c r="Z51" s="814"/>
      <c r="AA51" s="814"/>
      <c r="AB51" s="817"/>
      <c r="AC51" s="865"/>
      <c r="AD51" s="814"/>
      <c r="AE51" s="862"/>
      <c r="AF51" s="856"/>
      <c r="AG51" s="859"/>
      <c r="AH51" s="874"/>
      <c r="AI51" s="16"/>
    </row>
    <row r="52" spans="1:35" ht="13.7" customHeight="1" thickBot="1" x14ac:dyDescent="0.25">
      <c r="A52" s="854"/>
      <c r="B52" s="323">
        <v>51</v>
      </c>
      <c r="C52" s="324">
        <f>SUM('Zeiten-buchen'!H352:H358)</f>
        <v>0</v>
      </c>
      <c r="D52" s="324">
        <f>SUM('Zeiten-buchen'!I352:I358)</f>
        <v>0</v>
      </c>
      <c r="E52" s="325">
        <f>SUM('Zeiten-buchen'!U352:U358)</f>
        <v>0</v>
      </c>
      <c r="F52" s="107">
        <f>SUM('Zeiten-buchen'!V352:V358)</f>
        <v>0</v>
      </c>
      <c r="G52" s="107">
        <f>SUM('Zeiten-buchen'!W352:W358)</f>
        <v>0</v>
      </c>
      <c r="H52" s="326">
        <f>SUM('Zeiten-buchen'!T352:T358)</f>
        <v>0</v>
      </c>
      <c r="I52" s="327">
        <f>SUM('Zeiten-buchen'!X352:X358)</f>
        <v>0</v>
      </c>
      <c r="J52" s="325">
        <f t="shared" si="0"/>
        <v>0</v>
      </c>
      <c r="K52" s="852"/>
      <c r="L52" s="871"/>
      <c r="M52" s="852"/>
      <c r="N52" s="868"/>
      <c r="O52" s="846"/>
      <c r="P52" s="849"/>
      <c r="Q52" s="817"/>
      <c r="R52" s="840"/>
      <c r="S52" s="814"/>
      <c r="T52" s="843"/>
      <c r="U52" s="814"/>
      <c r="V52" s="840"/>
      <c r="W52" s="840"/>
      <c r="X52" s="800"/>
      <c r="Y52" s="814"/>
      <c r="Z52" s="814"/>
      <c r="AA52" s="814"/>
      <c r="AB52" s="817"/>
      <c r="AC52" s="865"/>
      <c r="AD52" s="814"/>
      <c r="AE52" s="862"/>
      <c r="AF52" s="856"/>
      <c r="AG52" s="859"/>
      <c r="AH52" s="874"/>
      <c r="AI52" s="16"/>
    </row>
    <row r="53" spans="1:35" ht="13.7" customHeight="1" thickBot="1" x14ac:dyDescent="0.25">
      <c r="A53" s="854"/>
      <c r="B53" s="323">
        <v>52</v>
      </c>
      <c r="C53" s="324">
        <f>SUM('Zeiten-buchen'!H359:H365)</f>
        <v>0</v>
      </c>
      <c r="D53" s="324">
        <f>SUM('Zeiten-buchen'!I359:I365)</f>
        <v>0</v>
      </c>
      <c r="E53" s="325">
        <f>SUM('Zeiten-buchen'!U359:U365)</f>
        <v>0</v>
      </c>
      <c r="F53" s="107">
        <f>SUM('Zeiten-buchen'!V359:V365)</f>
        <v>0</v>
      </c>
      <c r="G53" s="107">
        <f>SUM('Zeiten-buchen'!W359:W365)</f>
        <v>0</v>
      </c>
      <c r="H53" s="326">
        <f>SUM('Zeiten-buchen'!T359:T365)</f>
        <v>0</v>
      </c>
      <c r="I53" s="327">
        <f>SUM('Zeiten-buchen'!X359:X365)</f>
        <v>0</v>
      </c>
      <c r="J53" s="325">
        <f t="shared" si="0"/>
        <v>0</v>
      </c>
      <c r="K53" s="852"/>
      <c r="L53" s="871"/>
      <c r="M53" s="852"/>
      <c r="N53" s="868"/>
      <c r="O53" s="846"/>
      <c r="P53" s="849"/>
      <c r="Q53" s="817"/>
      <c r="R53" s="840"/>
      <c r="S53" s="814"/>
      <c r="T53" s="843"/>
      <c r="U53" s="814"/>
      <c r="V53" s="840"/>
      <c r="W53" s="840"/>
      <c r="X53" s="800"/>
      <c r="Y53" s="814"/>
      <c r="Z53" s="814"/>
      <c r="AA53" s="814"/>
      <c r="AB53" s="817"/>
      <c r="AC53" s="865"/>
      <c r="AD53" s="814"/>
      <c r="AE53" s="862"/>
      <c r="AF53" s="856"/>
      <c r="AG53" s="859"/>
      <c r="AH53" s="874"/>
      <c r="AI53" s="16"/>
    </row>
    <row r="54" spans="1:35" ht="13.7" customHeight="1" thickBot="1" x14ac:dyDescent="0.25">
      <c r="A54" s="854"/>
      <c r="B54" s="328" t="s">
        <v>143</v>
      </c>
      <c r="C54" s="329">
        <f>SUM('Zeiten-buchen'!H366:H372)</f>
        <v>0</v>
      </c>
      <c r="D54" s="329">
        <f>SUM('Zeiten-buchen'!I366:I372)</f>
        <v>0</v>
      </c>
      <c r="E54" s="199">
        <f>SUM('Zeiten-buchen'!U366:U372)</f>
        <v>0</v>
      </c>
      <c r="F54" s="302">
        <f>SUM('Zeiten-buchen'!V366:V372)</f>
        <v>0</v>
      </c>
      <c r="G54" s="302">
        <f>SUM('Zeiten-buchen'!W366:W372)</f>
        <v>0</v>
      </c>
      <c r="H54" s="330">
        <f>SUM('Zeiten-buchen'!T366:T372)</f>
        <v>0</v>
      </c>
      <c r="I54" s="200">
        <f>SUM('Zeiten-buchen'!X366:X372)</f>
        <v>0</v>
      </c>
      <c r="J54" s="199">
        <f t="shared" si="0"/>
        <v>0</v>
      </c>
      <c r="K54" s="853"/>
      <c r="L54" s="872"/>
      <c r="M54" s="853"/>
      <c r="N54" s="869"/>
      <c r="O54" s="847"/>
      <c r="P54" s="850"/>
      <c r="Q54" s="818"/>
      <c r="R54" s="841"/>
      <c r="S54" s="815"/>
      <c r="T54" s="844"/>
      <c r="U54" s="815"/>
      <c r="V54" s="841"/>
      <c r="W54" s="841"/>
      <c r="X54" s="801"/>
      <c r="Y54" s="815"/>
      <c r="Z54" s="815"/>
      <c r="AA54" s="815"/>
      <c r="AB54" s="818"/>
      <c r="AC54" s="866"/>
      <c r="AD54" s="815"/>
      <c r="AE54" s="863"/>
      <c r="AF54" s="857"/>
      <c r="AG54" s="860"/>
      <c r="AH54" s="875"/>
      <c r="AI54" s="16"/>
    </row>
    <row r="55" spans="1:35" ht="21.75" customHeight="1" thickBot="1" x14ac:dyDescent="0.25">
      <c r="A55" s="774">
        <f>Daten!A2</f>
        <v>1</v>
      </c>
      <c r="B55" s="802"/>
      <c r="C55" s="803"/>
      <c r="D55" s="837" t="str">
        <f>Daten!B2</f>
        <v xml:space="preserve">Langer </v>
      </c>
      <c r="E55" s="837"/>
      <c r="F55" s="837"/>
      <c r="G55" s="837"/>
      <c r="H55" s="837"/>
      <c r="I55" s="837"/>
      <c r="J55" s="838"/>
      <c r="K55" s="831" t="s">
        <v>250</v>
      </c>
      <c r="L55" s="832"/>
      <c r="M55" s="832"/>
      <c r="N55" s="832"/>
      <c r="O55" s="833"/>
      <c r="P55" s="364"/>
      <c r="Q55" s="364"/>
      <c r="R55" s="580">
        <f>SUM(R2:R54)</f>
        <v>63851</v>
      </c>
      <c r="S55" s="364">
        <f>'WWS - Daten'!H14</f>
        <v>58.5</v>
      </c>
      <c r="T55" s="365">
        <f>'WWS - Daten'!T14</f>
        <v>2.5157107843137254</v>
      </c>
      <c r="U55" s="364">
        <f>'WWS - Daten'!J14</f>
        <v>2</v>
      </c>
      <c r="V55" s="366">
        <f>'WWS - Daten'!V14</f>
        <v>180.14188725490195</v>
      </c>
      <c r="W55" s="366">
        <f>'WWS - Daten'!W14</f>
        <v>71.309324352154533</v>
      </c>
      <c r="X55" s="367">
        <f>'WWS - Daten'!Z14</f>
        <v>1.97857939162287</v>
      </c>
      <c r="Y55" s="364"/>
      <c r="Z55" s="364"/>
      <c r="AA55" s="364"/>
      <c r="AB55" s="368">
        <f>'WWS - Daten'!K14</f>
        <v>87.40000000000002</v>
      </c>
      <c r="AC55" s="369">
        <f>'WWS - Daten'!X14</f>
        <v>164.60545495133385</v>
      </c>
      <c r="AD55" s="364" t="e">
        <f>'WWS - Daten'!AL14</f>
        <v>#DIV/0!</v>
      </c>
      <c r="AE55" s="370">
        <f>'WWS - Daten'!R14</f>
        <v>0.66666666666666663</v>
      </c>
      <c r="AF55" s="426"/>
      <c r="AG55" s="371">
        <f>'WWS - Daten'!AM14</f>
        <v>12602</v>
      </c>
      <c r="AH55" s="333"/>
      <c r="AI55" s="16"/>
    </row>
    <row r="56" spans="1:35" ht="19.5" customHeight="1" thickBot="1" x14ac:dyDescent="0.25">
      <c r="A56" s="825" t="s">
        <v>84</v>
      </c>
      <c r="B56" s="802"/>
      <c r="C56" s="803"/>
      <c r="D56" s="774" t="s">
        <v>1</v>
      </c>
      <c r="E56" s="775"/>
      <c r="F56" s="775"/>
      <c r="G56" s="775"/>
      <c r="H56" s="775"/>
      <c r="I56" s="775"/>
      <c r="J56" s="775"/>
      <c r="K56" s="776"/>
      <c r="L56" s="386"/>
      <c r="M56" s="804">
        <v>2018</v>
      </c>
      <c r="N56" s="805"/>
      <c r="O56" s="806"/>
      <c r="P56" s="713" t="s">
        <v>230</v>
      </c>
      <c r="Q56" s="714"/>
      <c r="R56" s="715"/>
      <c r="S56" s="223"/>
      <c r="T56" s="223"/>
      <c r="U56" s="62"/>
      <c r="V56" s="124"/>
      <c r="W56" s="62"/>
      <c r="X56" s="62"/>
      <c r="Y56" s="13"/>
      <c r="Z56" s="11"/>
      <c r="AA56" s="11"/>
      <c r="AB56" s="2"/>
      <c r="AC56" s="2"/>
      <c r="AD56" s="2"/>
      <c r="AE56" s="2"/>
      <c r="AF56" s="2"/>
      <c r="AG56" s="2"/>
      <c r="AH56" s="2"/>
    </row>
    <row r="57" spans="1:35" ht="51.75" customHeight="1" thickBot="1" x14ac:dyDescent="0.25">
      <c r="A57" s="826" t="s">
        <v>85</v>
      </c>
      <c r="B57" s="827"/>
      <c r="C57" s="828"/>
      <c r="D57" s="166" t="s">
        <v>6</v>
      </c>
      <c r="E57" s="335"/>
      <c r="F57" s="167" t="s">
        <v>68</v>
      </c>
      <c r="G57" s="336" t="s">
        <v>69</v>
      </c>
      <c r="H57" s="337" t="s">
        <v>140</v>
      </c>
      <c r="I57" s="338" t="s">
        <v>259</v>
      </c>
      <c r="J57" s="339" t="s">
        <v>70</v>
      </c>
      <c r="K57" s="340" t="s">
        <v>5</v>
      </c>
      <c r="L57" s="387"/>
      <c r="M57" s="807"/>
      <c r="N57" s="808"/>
      <c r="O57" s="809"/>
      <c r="P57" s="746" t="s">
        <v>321</v>
      </c>
      <c r="Q57" s="797" t="s">
        <v>231</v>
      </c>
      <c r="R57" s="829" t="s">
        <v>229</v>
      </c>
      <c r="S57" s="224"/>
      <c r="T57" s="224"/>
      <c r="U57" s="62"/>
      <c r="V57" s="124"/>
      <c r="W57" s="62"/>
      <c r="X57" s="62"/>
      <c r="Y57" s="13"/>
      <c r="Z57" s="11"/>
      <c r="AA57" s="11"/>
      <c r="AB57" s="2"/>
      <c r="AC57" s="2"/>
      <c r="AD57" s="2"/>
      <c r="AE57" s="2"/>
      <c r="AF57" s="2"/>
      <c r="AG57" s="2"/>
      <c r="AH57" s="2"/>
    </row>
    <row r="58" spans="1:35" ht="20.25" customHeight="1" thickBot="1" x14ac:dyDescent="0.25">
      <c r="A58" s="834">
        <f>SUM('Zeiten-buchen'!Z373+'Zeiten-buchen'!AJ373+Daten!$B$16)</f>
        <v>11.819999999999997</v>
      </c>
      <c r="B58" s="835"/>
      <c r="C58" s="836"/>
      <c r="D58" s="205">
        <f>SUM(Daten!A20)</f>
        <v>0</v>
      </c>
      <c r="E58" s="341"/>
      <c r="F58" s="342">
        <f>SUM(Daten!B20)</f>
        <v>9</v>
      </c>
      <c r="G58" s="343">
        <f>SUM(Daten!C20)</f>
        <v>30</v>
      </c>
      <c r="H58" s="344">
        <f>SUM(Daten!D20)</f>
        <v>24</v>
      </c>
      <c r="I58" s="345">
        <f>SUM(Daten!E20)</f>
        <v>0</v>
      </c>
      <c r="J58" s="346">
        <f>SUM(Daten!F20)</f>
        <v>10</v>
      </c>
      <c r="K58" s="347">
        <f>SUM(Daten!G20)</f>
        <v>29</v>
      </c>
      <c r="L58" s="388"/>
      <c r="M58" s="810"/>
      <c r="N58" s="811"/>
      <c r="O58" s="812"/>
      <c r="P58" s="746"/>
      <c r="Q58" s="797"/>
      <c r="R58" s="829"/>
      <c r="S58" s="224"/>
      <c r="T58" s="224"/>
      <c r="U58" s="62"/>
      <c r="V58" s="124"/>
      <c r="W58" s="62"/>
      <c r="X58" s="62"/>
      <c r="Y58" s="13"/>
      <c r="Z58" s="11"/>
      <c r="AA58" s="11"/>
      <c r="AB58" s="2"/>
      <c r="AC58" s="2"/>
      <c r="AD58" s="2"/>
      <c r="AE58" s="2"/>
      <c r="AF58" s="2"/>
      <c r="AG58" s="2"/>
      <c r="AH58" s="2"/>
    </row>
    <row r="59" spans="1:35" ht="0.75" customHeight="1" thickBot="1" x14ac:dyDescent="0.25">
      <c r="A59" s="348"/>
      <c r="B59" s="349"/>
      <c r="C59" s="349"/>
      <c r="D59" s="16"/>
      <c r="E59" s="16"/>
      <c r="F59" s="39"/>
      <c r="G59" s="350"/>
      <c r="H59" s="351"/>
      <c r="I59" s="351"/>
      <c r="J59" s="334"/>
      <c r="K59" s="220"/>
      <c r="L59" s="220"/>
      <c r="M59" s="19"/>
      <c r="N59" s="352"/>
      <c r="O59" s="352"/>
      <c r="P59" s="747"/>
      <c r="Q59" s="798"/>
      <c r="R59" s="830"/>
      <c r="S59" s="224"/>
      <c r="T59" s="224"/>
      <c r="U59" s="224"/>
      <c r="V59" s="224"/>
      <c r="W59" s="62"/>
      <c r="X59" s="124"/>
      <c r="Y59" s="62"/>
      <c r="Z59" s="62"/>
      <c r="AB59" s="11"/>
      <c r="AD59" s="2"/>
      <c r="AE59" s="2"/>
      <c r="AF59" s="2"/>
      <c r="AG59" s="2"/>
      <c r="AH59" s="2"/>
    </row>
    <row r="60" spans="1:35" ht="17.25" customHeight="1" x14ac:dyDescent="0.2">
      <c r="A60" s="16"/>
      <c r="B60" s="353"/>
      <c r="C60" s="353"/>
      <c r="D60" s="16"/>
      <c r="E60" s="16"/>
      <c r="F60" s="39"/>
      <c r="G60" s="350"/>
      <c r="H60" s="351"/>
      <c r="I60" s="351"/>
      <c r="J60" s="334"/>
      <c r="K60" s="334"/>
      <c r="L60" s="334"/>
      <c r="M60" s="19"/>
      <c r="N60" s="334"/>
      <c r="O60" s="334"/>
      <c r="P60" s="3"/>
      <c r="Q60" s="224"/>
      <c r="R60" s="224"/>
      <c r="S60" s="224"/>
      <c r="T60" s="224"/>
      <c r="U60" s="224"/>
      <c r="V60" s="224"/>
      <c r="W60" s="62"/>
      <c r="X60" s="62"/>
      <c r="Y60" s="62"/>
      <c r="Z60" s="124"/>
      <c r="AD60" s="11"/>
      <c r="AE60" s="2"/>
      <c r="AF60" s="2"/>
      <c r="AG60" s="2"/>
      <c r="AH60" s="2"/>
    </row>
    <row r="61" spans="1:35" x14ac:dyDescent="0.2">
      <c r="A61" s="16"/>
      <c r="B61" s="354"/>
      <c r="C61" s="354"/>
      <c r="D61" s="354"/>
      <c r="E61" s="16"/>
      <c r="F61" s="16"/>
      <c r="G61" s="16"/>
      <c r="H61" s="16"/>
      <c r="I61" s="39"/>
      <c r="J61" s="350"/>
      <c r="K61" s="351"/>
      <c r="L61" s="351"/>
      <c r="M61" s="351"/>
      <c r="N61" s="334"/>
      <c r="O61" s="334"/>
      <c r="P61" s="3"/>
      <c r="Q61" s="224"/>
      <c r="R61" s="224"/>
      <c r="S61" s="224"/>
      <c r="T61" s="224"/>
      <c r="U61" s="224"/>
      <c r="V61" s="224"/>
      <c r="W61" s="124"/>
      <c r="X61" s="124"/>
      <c r="Y61" s="124"/>
      <c r="Z61" s="62"/>
      <c r="AA61" s="62"/>
      <c r="AB61" s="62"/>
      <c r="AC61" s="124"/>
    </row>
    <row r="62" spans="1:35" x14ac:dyDescent="0.2">
      <c r="A62" s="16"/>
      <c r="B62" s="354"/>
      <c r="C62" s="354"/>
      <c r="D62" s="354"/>
      <c r="E62" s="16"/>
      <c r="F62" s="16"/>
      <c r="G62" s="16"/>
      <c r="H62" s="16"/>
      <c r="I62" s="39"/>
      <c r="J62" s="350"/>
      <c r="K62" s="351"/>
      <c r="L62" s="351"/>
      <c r="M62" s="351"/>
      <c r="N62" s="334"/>
      <c r="O62" s="334"/>
      <c r="P62" s="3"/>
      <c r="Q62" s="224"/>
      <c r="R62" s="224"/>
      <c r="S62" s="224"/>
      <c r="T62" s="224"/>
      <c r="U62" s="224"/>
      <c r="V62" s="224"/>
      <c r="W62" s="124"/>
      <c r="X62" s="124"/>
      <c r="Y62" s="124"/>
      <c r="Z62" s="62"/>
      <c r="AA62" s="62"/>
      <c r="AB62" s="62"/>
      <c r="AC62" s="124"/>
    </row>
    <row r="63" spans="1:35" x14ac:dyDescent="0.2">
      <c r="A63" s="354"/>
      <c r="B63" s="354"/>
      <c r="C63" s="16"/>
      <c r="D63" s="16"/>
      <c r="E63" s="16"/>
      <c r="F63" s="39"/>
      <c r="G63" s="39"/>
      <c r="H63" s="39"/>
      <c r="I63" s="17"/>
      <c r="J63" s="350"/>
      <c r="K63" s="351"/>
      <c r="L63" s="351"/>
      <c r="M63" s="351"/>
      <c r="N63" s="334"/>
      <c r="O63" s="334"/>
      <c r="P63" s="3"/>
      <c r="Q63" s="224"/>
      <c r="R63" s="224"/>
      <c r="S63" s="224"/>
      <c r="T63" s="224"/>
      <c r="U63" s="224"/>
      <c r="V63" s="224"/>
      <c r="W63" s="124"/>
      <c r="X63" s="124"/>
      <c r="Y63" s="124"/>
      <c r="Z63" s="62"/>
      <c r="AA63" s="62"/>
      <c r="AB63" s="62"/>
      <c r="AC63" s="124"/>
    </row>
    <row r="64" spans="1:35" x14ac:dyDescent="0.2">
      <c r="A64" s="25"/>
      <c r="B64" s="25"/>
      <c r="E64" s="12"/>
      <c r="F64" s="11"/>
      <c r="G64" s="11"/>
      <c r="H64" s="11"/>
      <c r="I64" s="7"/>
      <c r="O64" s="108"/>
      <c r="P64" s="3"/>
      <c r="Q64" s="115"/>
      <c r="R64" s="115"/>
      <c r="S64" s="115"/>
      <c r="T64" s="115"/>
      <c r="U64" s="62"/>
      <c r="V64" s="124"/>
      <c r="W64" s="124"/>
      <c r="X64" s="124"/>
      <c r="Y64" s="124"/>
      <c r="Z64" s="62"/>
      <c r="AA64" s="62"/>
      <c r="AB64" s="62"/>
      <c r="AC64" s="124"/>
    </row>
    <row r="65" spans="1:29" x14ac:dyDescent="0.2">
      <c r="A65" s="25"/>
      <c r="B65" s="25"/>
      <c r="E65" s="12"/>
      <c r="F65" s="11"/>
      <c r="G65" s="11"/>
      <c r="H65" s="11"/>
      <c r="I65" s="7"/>
      <c r="Q65" s="115"/>
      <c r="R65" s="115"/>
      <c r="S65" s="115"/>
      <c r="T65" s="115"/>
      <c r="U65" s="62"/>
      <c r="V65" s="124"/>
      <c r="W65" s="124"/>
      <c r="X65" s="124"/>
      <c r="Y65" s="124"/>
      <c r="Z65" s="62"/>
      <c r="AA65" s="62"/>
      <c r="AB65" s="62"/>
      <c r="AC65" s="124"/>
    </row>
    <row r="66" spans="1:29" x14ac:dyDescent="0.2">
      <c r="Q66" s="124"/>
      <c r="R66" s="126"/>
      <c r="S66" s="62"/>
      <c r="T66" s="125"/>
      <c r="U66" s="62"/>
      <c r="V66" s="124"/>
      <c r="W66" s="124"/>
      <c r="X66" s="124"/>
      <c r="Y66" s="124"/>
      <c r="Z66" s="62"/>
      <c r="AA66" s="62"/>
      <c r="AB66" s="62"/>
      <c r="AC66" s="124"/>
    </row>
    <row r="67" spans="1:29" x14ac:dyDescent="0.2">
      <c r="Q67" s="124"/>
      <c r="R67" s="126"/>
      <c r="S67" s="62"/>
      <c r="T67" s="125"/>
      <c r="U67" s="62"/>
      <c r="V67" s="124"/>
      <c r="W67" s="124"/>
      <c r="X67" s="124"/>
      <c r="Y67" s="124"/>
      <c r="Z67" s="62"/>
      <c r="AA67" s="62"/>
      <c r="AB67" s="62"/>
      <c r="AC67" s="124"/>
    </row>
    <row r="68" spans="1:29" x14ac:dyDescent="0.2">
      <c r="Q68" s="124"/>
      <c r="R68" s="126"/>
      <c r="S68" s="62"/>
      <c r="T68" s="125"/>
      <c r="U68" s="62"/>
      <c r="V68" s="124"/>
      <c r="W68" s="124"/>
      <c r="X68" s="124"/>
      <c r="Y68" s="124"/>
      <c r="Z68" s="62"/>
      <c r="AA68" s="62"/>
      <c r="AB68" s="62"/>
      <c r="AC68" s="124"/>
    </row>
    <row r="69" spans="1:29" x14ac:dyDescent="0.2">
      <c r="Q69" s="124"/>
      <c r="R69" s="126"/>
      <c r="S69" s="62"/>
      <c r="T69" s="125"/>
      <c r="U69" s="62"/>
      <c r="V69" s="124"/>
      <c r="W69" s="124"/>
      <c r="X69" s="124"/>
      <c r="Y69" s="124"/>
      <c r="Z69" s="62"/>
      <c r="AA69" s="62"/>
      <c r="AB69" s="62"/>
      <c r="AC69" s="124"/>
    </row>
    <row r="70" spans="1:29" x14ac:dyDescent="0.2">
      <c r="Q70" s="124"/>
      <c r="R70" s="126"/>
      <c r="S70" s="62"/>
      <c r="T70" s="125"/>
      <c r="U70" s="62"/>
      <c r="V70" s="124"/>
      <c r="W70" s="124"/>
      <c r="X70" s="124"/>
      <c r="Y70" s="124"/>
      <c r="Z70" s="62"/>
      <c r="AA70" s="62"/>
      <c r="AB70" s="62"/>
      <c r="AC70" s="124"/>
    </row>
    <row r="71" spans="1:29" x14ac:dyDescent="0.2">
      <c r="Q71" s="124"/>
      <c r="R71" s="126"/>
      <c r="S71" s="62"/>
      <c r="T71" s="125"/>
      <c r="U71" s="62"/>
      <c r="V71" s="124"/>
      <c r="W71" s="124"/>
      <c r="X71" s="124"/>
      <c r="Y71" s="124"/>
      <c r="Z71" s="62"/>
      <c r="AA71" s="62"/>
      <c r="AB71" s="62"/>
      <c r="AC71" s="124"/>
    </row>
    <row r="72" spans="1:29" x14ac:dyDescent="0.2">
      <c r="Q72" s="124"/>
      <c r="R72" s="126"/>
      <c r="S72" s="62"/>
      <c r="T72" s="125"/>
      <c r="U72" s="62"/>
      <c r="V72" s="124"/>
      <c r="W72" s="124"/>
      <c r="X72" s="124"/>
      <c r="Y72" s="124"/>
      <c r="Z72" s="62"/>
      <c r="AA72" s="62"/>
      <c r="AB72" s="62"/>
      <c r="AC72" s="124"/>
    </row>
  </sheetData>
  <sheetProtection selectLockedCells="1"/>
  <mergeCells count="312">
    <mergeCell ref="L50:L54"/>
    <mergeCell ref="L45:L49"/>
    <mergeCell ref="L41:L44"/>
    <mergeCell ref="L37:L40"/>
    <mergeCell ref="L32:L36"/>
    <mergeCell ref="L28:L31"/>
    <mergeCell ref="Q32:Q36"/>
    <mergeCell ref="N50:N54"/>
    <mergeCell ref="M50:M54"/>
    <mergeCell ref="P50:P54"/>
    <mergeCell ref="A45:A49"/>
    <mergeCell ref="K41:K44"/>
    <mergeCell ref="N6:N9"/>
    <mergeCell ref="N10:N14"/>
    <mergeCell ref="N15:N18"/>
    <mergeCell ref="N41:N44"/>
    <mergeCell ref="N19:N22"/>
    <mergeCell ref="N23:N27"/>
    <mergeCell ref="A19:A22"/>
    <mergeCell ref="A23:A27"/>
    <mergeCell ref="N37:N40"/>
    <mergeCell ref="M6:M9"/>
    <mergeCell ref="M10:M14"/>
    <mergeCell ref="L23:L27"/>
    <mergeCell ref="L19:L22"/>
    <mergeCell ref="L15:L18"/>
    <mergeCell ref="L10:L14"/>
    <mergeCell ref="L6:L9"/>
    <mergeCell ref="A10:A14"/>
    <mergeCell ref="A15:A18"/>
    <mergeCell ref="A50:A54"/>
    <mergeCell ref="K45:K49"/>
    <mergeCell ref="K50:K54"/>
    <mergeCell ref="N45:N49"/>
    <mergeCell ref="M41:M44"/>
    <mergeCell ref="M45:M49"/>
    <mergeCell ref="A41:A44"/>
    <mergeCell ref="AC28:AC31"/>
    <mergeCell ref="AC32:AC36"/>
    <mergeCell ref="Z28:Z31"/>
    <mergeCell ref="AA28:AA31"/>
    <mergeCell ref="Q37:Q40"/>
    <mergeCell ref="S37:S40"/>
    <mergeCell ref="R28:R31"/>
    <mergeCell ref="Z32:Z36"/>
    <mergeCell ref="AA32:AA36"/>
    <mergeCell ref="R37:R40"/>
    <mergeCell ref="U41:U44"/>
    <mergeCell ref="U45:U49"/>
    <mergeCell ref="V45:V49"/>
    <mergeCell ref="AC45:AC49"/>
    <mergeCell ref="AA41:AA44"/>
    <mergeCell ref="AB28:AB31"/>
    <mergeCell ref="AB32:AB36"/>
    <mergeCell ref="AA50:AA54"/>
    <mergeCell ref="Z37:Z40"/>
    <mergeCell ref="AA37:AA40"/>
    <mergeCell ref="Z41:Z44"/>
    <mergeCell ref="T45:T49"/>
    <mergeCell ref="V41:V44"/>
    <mergeCell ref="W41:W44"/>
    <mergeCell ref="V37:V40"/>
    <mergeCell ref="W37:W40"/>
    <mergeCell ref="W45:W49"/>
    <mergeCell ref="V50:V54"/>
    <mergeCell ref="W50:W54"/>
    <mergeCell ref="U50:U54"/>
    <mergeCell ref="T41:T44"/>
    <mergeCell ref="AH50:AH54"/>
    <mergeCell ref="AH37:AH40"/>
    <mergeCell ref="AH41:AH44"/>
    <mergeCell ref="AH28:AH31"/>
    <mergeCell ref="AH32:AH36"/>
    <mergeCell ref="AH19:AH22"/>
    <mergeCell ref="AH23:AH27"/>
    <mergeCell ref="AB41:AB44"/>
    <mergeCell ref="AB45:AB49"/>
    <mergeCell ref="AF45:AF49"/>
    <mergeCell ref="AF50:AF54"/>
    <mergeCell ref="AF19:AF22"/>
    <mergeCell ref="AF23:AF27"/>
    <mergeCell ref="AB37:AB40"/>
    <mergeCell ref="AC19:AC22"/>
    <mergeCell ref="AG28:AG31"/>
    <mergeCell ref="AG32:AG36"/>
    <mergeCell ref="AG19:AG22"/>
    <mergeCell ref="AG23:AG27"/>
    <mergeCell ref="AE19:AE22"/>
    <mergeCell ref="AE23:AE27"/>
    <mergeCell ref="AE28:AE31"/>
    <mergeCell ref="AE32:AE36"/>
    <mergeCell ref="AF28:AF31"/>
    <mergeCell ref="Q23:Q27"/>
    <mergeCell ref="R23:R27"/>
    <mergeCell ref="S23:S27"/>
    <mergeCell ref="AH2:AH5"/>
    <mergeCell ref="AH6:AH9"/>
    <mergeCell ref="AH45:AH49"/>
    <mergeCell ref="AF2:AF5"/>
    <mergeCell ref="AF6:AF9"/>
    <mergeCell ref="AF10:AF14"/>
    <mergeCell ref="AF15:AF18"/>
    <mergeCell ref="T2:T5"/>
    <mergeCell ref="R6:R9"/>
    <mergeCell ref="S6:S9"/>
    <mergeCell ref="R10:R14"/>
    <mergeCell ref="S10:S14"/>
    <mergeCell ref="R2:R5"/>
    <mergeCell ref="S2:S5"/>
    <mergeCell ref="S15:S18"/>
    <mergeCell ref="R19:R22"/>
    <mergeCell ref="S19:S22"/>
    <mergeCell ref="R15:R18"/>
    <mergeCell ref="U10:U14"/>
    <mergeCell ref="U15:U18"/>
    <mergeCell ref="W10:W14"/>
    <mergeCell ref="R50:R54"/>
    <mergeCell ref="R41:R44"/>
    <mergeCell ref="S41:S44"/>
    <mergeCell ref="O41:O44"/>
    <mergeCell ref="P41:P44"/>
    <mergeCell ref="S50:S54"/>
    <mergeCell ref="Q50:Q54"/>
    <mergeCell ref="AH10:AH14"/>
    <mergeCell ref="AH15:AH18"/>
    <mergeCell ref="AC50:AC54"/>
    <mergeCell ref="AC37:AC40"/>
    <mergeCell ref="AC41:AC44"/>
    <mergeCell ref="Z45:Z49"/>
    <mergeCell ref="AA45:AA49"/>
    <mergeCell ref="Z50:Z54"/>
    <mergeCell ref="Q28:Q31"/>
    <mergeCell ref="Q45:Q49"/>
    <mergeCell ref="T50:T54"/>
    <mergeCell ref="T37:T40"/>
    <mergeCell ref="T28:T31"/>
    <mergeCell ref="R32:R36"/>
    <mergeCell ref="S32:S36"/>
    <mergeCell ref="T32:T36"/>
    <mergeCell ref="O10:O14"/>
    <mergeCell ref="N2:N5"/>
    <mergeCell ref="Q41:Q44"/>
    <mergeCell ref="O28:O31"/>
    <mergeCell ref="O37:O40"/>
    <mergeCell ref="K32:K36"/>
    <mergeCell ref="N28:N31"/>
    <mergeCell ref="N32:N36"/>
    <mergeCell ref="M37:M40"/>
    <mergeCell ref="A37:A40"/>
    <mergeCell ref="K37:K40"/>
    <mergeCell ref="M15:M18"/>
    <mergeCell ref="M19:M22"/>
    <mergeCell ref="M23:M27"/>
    <mergeCell ref="M32:M36"/>
    <mergeCell ref="A28:A31"/>
    <mergeCell ref="A32:A36"/>
    <mergeCell ref="K28:K31"/>
    <mergeCell ref="Q2:Q5"/>
    <mergeCell ref="L2:L5"/>
    <mergeCell ref="P37:P40"/>
    <mergeCell ref="O32:O36"/>
    <mergeCell ref="P32:P36"/>
    <mergeCell ref="M2:M5"/>
    <mergeCell ref="P2:P5"/>
    <mergeCell ref="P6:P9"/>
    <mergeCell ref="O2:O5"/>
    <mergeCell ref="O6:O9"/>
    <mergeCell ref="P10:P14"/>
    <mergeCell ref="O15:O18"/>
    <mergeCell ref="P15:P18"/>
    <mergeCell ref="O19:O22"/>
    <mergeCell ref="P19:P22"/>
    <mergeCell ref="Q6:Q9"/>
    <mergeCell ref="Q10:Q14"/>
    <mergeCell ref="Q15:Q18"/>
    <mergeCell ref="Q19:Q22"/>
    <mergeCell ref="T19:T22"/>
    <mergeCell ref="T15:T18"/>
    <mergeCell ref="V19:V22"/>
    <mergeCell ref="W19:W22"/>
    <mergeCell ref="V10:V14"/>
    <mergeCell ref="T6:T9"/>
    <mergeCell ref="T10:T14"/>
    <mergeCell ref="AC2:AC5"/>
    <mergeCell ref="V6:V9"/>
    <mergeCell ref="W6:W9"/>
    <mergeCell ref="AC6:AC9"/>
    <mergeCell ref="Z2:Z5"/>
    <mergeCell ref="AA2:AA5"/>
    <mergeCell ref="X2:X5"/>
    <mergeCell ref="Y6:Y9"/>
    <mergeCell ref="Y2:Y5"/>
    <mergeCell ref="AB6:AB9"/>
    <mergeCell ref="V2:V5"/>
    <mergeCell ref="W2:W5"/>
    <mergeCell ref="X6:X9"/>
    <mergeCell ref="Z6:Z9"/>
    <mergeCell ref="AA6:AA9"/>
    <mergeCell ref="AB2:AB5"/>
    <mergeCell ref="X15:X18"/>
    <mergeCell ref="X10:X14"/>
    <mergeCell ref="AG10:AG14"/>
    <mergeCell ref="AG15:AG18"/>
    <mergeCell ref="AE10:AE14"/>
    <mergeCell ref="AE15:AE18"/>
    <mergeCell ref="AD2:AD5"/>
    <mergeCell ref="AD6:AD9"/>
    <mergeCell ref="AG2:AG5"/>
    <mergeCell ref="AG6:AG9"/>
    <mergeCell ref="AE2:AE5"/>
    <mergeCell ref="AE6:AE9"/>
    <mergeCell ref="Z10:Z14"/>
    <mergeCell ref="AD10:AD14"/>
    <mergeCell ref="AD15:AD18"/>
    <mergeCell ref="AC10:AC14"/>
    <mergeCell ref="Y10:Y14"/>
    <mergeCell ref="Y15:Y18"/>
    <mergeCell ref="AC15:AC18"/>
    <mergeCell ref="Z15:Z18"/>
    <mergeCell ref="AA15:AA18"/>
    <mergeCell ref="X19:X22"/>
    <mergeCell ref="X23:X27"/>
    <mergeCell ref="Y19:Y22"/>
    <mergeCell ref="Y23:Y27"/>
    <mergeCell ref="AC23:AC27"/>
    <mergeCell ref="Z19:Z22"/>
    <mergeCell ref="AA19:AA22"/>
    <mergeCell ref="AB19:AB22"/>
    <mergeCell ref="AB23:AB27"/>
    <mergeCell ref="AF32:AF36"/>
    <mergeCell ref="AG50:AG54"/>
    <mergeCell ref="AG45:AG49"/>
    <mergeCell ref="AE45:AE49"/>
    <mergeCell ref="AE50:AE54"/>
    <mergeCell ref="AG37:AG40"/>
    <mergeCell ref="AG41:AG44"/>
    <mergeCell ref="AE37:AE40"/>
    <mergeCell ref="AE41:AE44"/>
    <mergeCell ref="AF37:AF40"/>
    <mergeCell ref="AF41:AF44"/>
    <mergeCell ref="A2:A5"/>
    <mergeCell ref="A6:A9"/>
    <mergeCell ref="AD45:AD49"/>
    <mergeCell ref="AD50:AD54"/>
    <mergeCell ref="AD37:AD40"/>
    <mergeCell ref="AD41:AD44"/>
    <mergeCell ref="AD28:AD31"/>
    <mergeCell ref="AD32:AD36"/>
    <mergeCell ref="AD19:AD22"/>
    <mergeCell ref="AD23:AD27"/>
    <mergeCell ref="W23:W27"/>
    <mergeCell ref="U23:U27"/>
    <mergeCell ref="K2:K5"/>
    <mergeCell ref="K6:K9"/>
    <mergeCell ref="K10:K14"/>
    <mergeCell ref="K15:K18"/>
    <mergeCell ref="V15:V18"/>
    <mergeCell ref="W15:W18"/>
    <mergeCell ref="U2:U5"/>
    <mergeCell ref="U6:U9"/>
    <mergeCell ref="P28:P31"/>
    <mergeCell ref="S28:S31"/>
    <mergeCell ref="K19:K22"/>
    <mergeCell ref="K23:K27"/>
    <mergeCell ref="D56:K56"/>
    <mergeCell ref="Y50:Y54"/>
    <mergeCell ref="P57:P59"/>
    <mergeCell ref="V23:V27"/>
    <mergeCell ref="U19:U22"/>
    <mergeCell ref="T23:T27"/>
    <mergeCell ref="O23:O27"/>
    <mergeCell ref="P23:P27"/>
    <mergeCell ref="M28:M31"/>
    <mergeCell ref="Y28:Y31"/>
    <mergeCell ref="Y37:Y40"/>
    <mergeCell ref="X37:X40"/>
    <mergeCell ref="U37:U40"/>
    <mergeCell ref="V28:V31"/>
    <mergeCell ref="V32:V36"/>
    <mergeCell ref="W32:W36"/>
    <mergeCell ref="U32:U36"/>
    <mergeCell ref="W28:W31"/>
    <mergeCell ref="U28:U31"/>
    <mergeCell ref="O45:O49"/>
    <mergeCell ref="P45:P49"/>
    <mergeCell ref="R45:R49"/>
    <mergeCell ref="S45:S49"/>
    <mergeCell ref="O50:O54"/>
    <mergeCell ref="P56:R56"/>
    <mergeCell ref="Q57:Q59"/>
    <mergeCell ref="X50:X54"/>
    <mergeCell ref="A55:C55"/>
    <mergeCell ref="M56:O58"/>
    <mergeCell ref="Z23:Z27"/>
    <mergeCell ref="AA23:AA27"/>
    <mergeCell ref="AB10:AB14"/>
    <mergeCell ref="AB15:AB18"/>
    <mergeCell ref="AA10:AA14"/>
    <mergeCell ref="Y41:Y44"/>
    <mergeCell ref="Y45:Y49"/>
    <mergeCell ref="Y32:Y36"/>
    <mergeCell ref="X41:X44"/>
    <mergeCell ref="X45:X49"/>
    <mergeCell ref="X28:X31"/>
    <mergeCell ref="X32:X36"/>
    <mergeCell ref="A56:C56"/>
    <mergeCell ref="A57:C57"/>
    <mergeCell ref="R57:R59"/>
    <mergeCell ref="K55:O55"/>
    <mergeCell ref="A58:C58"/>
    <mergeCell ref="D55:J55"/>
    <mergeCell ref="AB50:AB54"/>
  </mergeCells>
  <phoneticPr fontId="7" type="noConversion"/>
  <hyperlinks>
    <hyperlink ref="Q57:Q59" r:id="rId1" display="Hiltes   starten"/>
    <hyperlink ref="P57:P59" r:id="rId2" tooltip="Hallo Du &gt; Finger weg!!!" display="MA       Ordner      2009"/>
    <hyperlink ref="R57:R59" r:id="rId3" display="ELV"/>
  </hyperlinks>
  <pageMargins left="0.19685039370078741" right="0.15748031496062992" top="0.6" bottom="0.27559055118110237" header="0.31" footer="0.15748031496062992"/>
  <pageSetup paperSize="9" scale="58" orientation="landscape" errors="blank" r:id="rId4"/>
  <headerFooter alignWithMargins="0">
    <oddHeader>&amp;C&amp;F</oddHeader>
  </headerFooter>
  <rowBreaks count="3" manualBreakCount="3">
    <brk id="22" max="16383" man="1"/>
    <brk id="27" max="16383" man="1"/>
    <brk id="31" max="16383" man="1"/>
  </rowBreaks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8"/>
    <pageSetUpPr fitToPage="1"/>
  </sheetPr>
  <dimension ref="A1:AI682"/>
  <sheetViews>
    <sheetView showGridLines="0" zoomScale="85" zoomScaleNormal="85" workbookViewId="0">
      <pane ySplit="1" topLeftCell="A11" activePane="bottomLeft" state="frozen"/>
      <selection pane="bottomLeft" activeCell="L56" sqref="L56:N58"/>
    </sheetView>
  </sheetViews>
  <sheetFormatPr baseColWidth="10" defaultRowHeight="12.75" x14ac:dyDescent="0.2"/>
  <cols>
    <col min="1" max="1" width="4" style="2" customWidth="1"/>
    <col min="2" max="2" width="5.28515625" style="1" customWidth="1"/>
    <col min="3" max="4" width="7.85546875" style="2" customWidth="1"/>
    <col min="5" max="6" width="7" style="25" customWidth="1"/>
    <col min="7" max="8" width="7.42578125" style="25" customWidth="1"/>
    <col min="9" max="9" width="7.5703125" style="25" customWidth="1"/>
    <col min="10" max="10" width="10.85546875" style="48" customWidth="1"/>
    <col min="11" max="11" width="9.140625" style="40" customWidth="1"/>
    <col min="12" max="12" width="7.28515625" style="40" customWidth="1"/>
    <col min="13" max="13" width="7.42578125" style="40" customWidth="1"/>
    <col min="14" max="14" width="9.140625" style="109" customWidth="1"/>
    <col min="15" max="15" width="6.85546875" style="11" customWidth="1"/>
    <col min="16" max="16" width="7.7109375" style="11" customWidth="1"/>
    <col min="17" max="17" width="8.28515625" style="7" customWidth="1"/>
    <col min="18" max="18" width="8.140625" style="13" customWidth="1"/>
    <col min="19" max="19" width="7.7109375" style="3" customWidth="1"/>
    <col min="20" max="20" width="7.7109375" style="10" customWidth="1"/>
    <col min="21" max="21" width="9.28515625" style="13" customWidth="1"/>
    <col min="22" max="22" width="8" style="11" customWidth="1"/>
    <col min="23" max="23" width="7.28515625" style="11" customWidth="1"/>
    <col min="24" max="24" width="7" style="11" customWidth="1"/>
    <col min="25" max="25" width="7" style="505" customWidth="1"/>
    <col min="26" max="26" width="6.28515625" style="13" customWidth="1"/>
    <col min="27" max="27" width="6.28515625" style="506" customWidth="1"/>
    <col min="28" max="28" width="8.28515625" style="11" customWidth="1"/>
    <col min="29" max="29" width="10.140625" style="13" hidden="1" customWidth="1"/>
    <col min="30" max="30" width="7.140625" style="506" customWidth="1"/>
    <col min="31" max="31" width="6.5703125" style="13" customWidth="1"/>
    <col min="32" max="32" width="7" style="2" customWidth="1"/>
    <col min="33" max="16384" width="11.42578125" style="2"/>
  </cols>
  <sheetData>
    <row r="1" spans="1:35" ht="45" customHeight="1" thickBot="1" x14ac:dyDescent="0.25">
      <c r="A1" s="579">
        <f>Daten!B16</f>
        <v>20.59</v>
      </c>
      <c r="B1" s="83" t="s">
        <v>0</v>
      </c>
      <c r="C1" s="310" t="s">
        <v>98</v>
      </c>
      <c r="D1" s="310" t="s">
        <v>99</v>
      </c>
      <c r="E1" s="311" t="s">
        <v>7</v>
      </c>
      <c r="F1" s="312" t="s">
        <v>8</v>
      </c>
      <c r="G1" s="312" t="s">
        <v>1</v>
      </c>
      <c r="H1" s="313" t="s">
        <v>248</v>
      </c>
      <c r="I1" s="314" t="s">
        <v>77</v>
      </c>
      <c r="J1" s="315" t="s">
        <v>101</v>
      </c>
      <c r="K1" s="516" t="s">
        <v>312</v>
      </c>
      <c r="L1" s="515" t="s">
        <v>313</v>
      </c>
      <c r="M1" s="411" t="s">
        <v>100</v>
      </c>
      <c r="N1" s="413" t="s">
        <v>183</v>
      </c>
      <c r="O1" s="414" t="s">
        <v>221</v>
      </c>
      <c r="P1" s="415" t="s">
        <v>222</v>
      </c>
      <c r="Q1" s="416" t="s">
        <v>105</v>
      </c>
      <c r="R1" s="417" t="s">
        <v>167</v>
      </c>
      <c r="S1" s="418" t="s">
        <v>168</v>
      </c>
      <c r="T1" s="508" t="s">
        <v>298</v>
      </c>
      <c r="U1" s="417" t="s">
        <v>257</v>
      </c>
      <c r="V1" s="415" t="s">
        <v>169</v>
      </c>
      <c r="W1" s="427" t="s">
        <v>166</v>
      </c>
      <c r="X1" s="495" t="s">
        <v>281</v>
      </c>
      <c r="Y1" s="502" t="s">
        <v>304</v>
      </c>
      <c r="Z1" s="497" t="s">
        <v>293</v>
      </c>
      <c r="AA1" s="502" t="s">
        <v>305</v>
      </c>
      <c r="AB1" s="500" t="s">
        <v>309</v>
      </c>
      <c r="AC1" s="417" t="s">
        <v>249</v>
      </c>
      <c r="AD1" s="502" t="s">
        <v>310</v>
      </c>
      <c r="AE1" s="498" t="s">
        <v>314</v>
      </c>
      <c r="AF1" s="493" t="s">
        <v>297</v>
      </c>
      <c r="AG1" s="16"/>
      <c r="AH1" s="16"/>
      <c r="AI1" s="16"/>
    </row>
    <row r="2" spans="1:35" ht="13.7" customHeight="1" thickBot="1" x14ac:dyDescent="0.25">
      <c r="A2" s="854" t="s">
        <v>86</v>
      </c>
      <c r="B2" s="319">
        <v>1</v>
      </c>
      <c r="C2" s="320">
        <f>SUM('Zeiten-buchen'!H2:H8)</f>
        <v>36</v>
      </c>
      <c r="D2" s="320">
        <f>SUM('Zeiten-buchen'!I2:I8)</f>
        <v>22.58</v>
      </c>
      <c r="E2" s="198">
        <f>SUM('Zeiten-buchen'!U2:U8)</f>
        <v>0</v>
      </c>
      <c r="F2" s="321">
        <f>SUM('Zeiten-buchen'!V2:V8)</f>
        <v>0</v>
      </c>
      <c r="G2" s="321">
        <f>SUM('Zeiten-buchen'!W2:W8)</f>
        <v>0</v>
      </c>
      <c r="H2" s="322">
        <f>SUM('Zeiten-buchen'!T2:T8)</f>
        <v>12</v>
      </c>
      <c r="I2" s="187">
        <f>SUM('Zeiten-buchen'!X2:X8)</f>
        <v>0</v>
      </c>
      <c r="J2" s="198">
        <f t="shared" ref="J2:J33" si="0">SUM(D2-C2+E2+F2+G2+H2+I2)</f>
        <v>-1.4200000000000017</v>
      </c>
      <c r="K2" s="912">
        <f>SUM(D2:D5)</f>
        <v>90.289999999999992</v>
      </c>
      <c r="L2" s="949">
        <f>('WWS - Daten'!AO2)</f>
        <v>108.63</v>
      </c>
      <c r="M2" s="915">
        <f>SUM(J2:J5)</f>
        <v>-16.130000000000003</v>
      </c>
      <c r="N2" s="921">
        <f>'Zeiten-buchen'!AL2:AL29</f>
        <v>4.4599999999999973</v>
      </c>
      <c r="O2" s="918">
        <f>('WWS - Daten'!E2)</f>
        <v>85</v>
      </c>
      <c r="P2" s="924">
        <f>('WWS - Daten'!F2)</f>
        <v>213</v>
      </c>
      <c r="Q2" s="909">
        <f>('WWS - Daten'!G2)</f>
        <v>15855</v>
      </c>
      <c r="R2" s="897">
        <f>('WWS - Daten'!H2)</f>
        <v>58.2</v>
      </c>
      <c r="S2" s="906">
        <f>('WWS - Daten'!T2)</f>
        <v>2.5058823529411764</v>
      </c>
      <c r="T2" s="933">
        <f>IF('WWS - Daten'!E2&gt;0,SUM('WWS - Daten'!U2),"")</f>
        <v>2.42</v>
      </c>
      <c r="U2" s="927">
        <f>('WWS - Daten'!J2)</f>
        <v>0</v>
      </c>
      <c r="V2" s="909">
        <f>SUM('WWS - Daten'!V2)</f>
        <v>186.52941176470588</v>
      </c>
      <c r="W2" s="930">
        <f>SUM('WWS - Daten'!W2)</f>
        <v>74.436619718309856</v>
      </c>
      <c r="X2" s="900">
        <f>SUM('WWS - Daten'!Z2)</f>
        <v>1.8478260869565217</v>
      </c>
      <c r="Y2" s="891">
        <f>IF('WWS - Daten'!Z2&gt;0,SUM('WWS - Daten'!AA2),"")</f>
        <v>2.2999999999999998</v>
      </c>
      <c r="Z2" s="900">
        <f>SUM('WWS - Daten'!AC2)</f>
        <v>6.5384615384615383</v>
      </c>
      <c r="AA2" s="891">
        <f>IF('WWS - Daten'!Q2&gt;0,SUM('WWS - Daten'!AD2),"")</f>
        <v>5.3</v>
      </c>
      <c r="AB2" s="903">
        <f>SUM('WWS - Daten'!X2)</f>
        <v>175.60084173219627</v>
      </c>
      <c r="AC2" s="927" t="e">
        <f>SUM('WWS - Daten'!AL2)</f>
        <v>#DIV/0!</v>
      </c>
      <c r="AD2" s="894">
        <f>IF('WWS - Daten'!G2&gt;0,SUM('WWS - Daten'!Y2),"")</f>
        <v>142</v>
      </c>
      <c r="AE2" s="936">
        <f>SUM('WWS - Daten'!R2)</f>
        <v>1</v>
      </c>
      <c r="AF2" s="946">
        <f>SUM('WWS - Daten'!S2)</f>
        <v>0</v>
      </c>
      <c r="AG2" s="16"/>
      <c r="AH2" s="16"/>
      <c r="AI2" s="16"/>
    </row>
    <row r="3" spans="1:35" ht="13.7" customHeight="1" thickBot="1" x14ac:dyDescent="0.25">
      <c r="A3" s="854"/>
      <c r="B3" s="323">
        <v>2</v>
      </c>
      <c r="C3" s="324">
        <f>SUM('Zeiten-buchen'!H9:H15)</f>
        <v>36</v>
      </c>
      <c r="D3" s="324">
        <f>SUM('Zeiten-buchen'!I9:I15)</f>
        <v>31.03</v>
      </c>
      <c r="E3" s="325">
        <f>SUM('Zeiten-buchen'!U9:U15)</f>
        <v>0</v>
      </c>
      <c r="F3" s="107">
        <f>SUM('Zeiten-buchen'!V9:V15)</f>
        <v>0</v>
      </c>
      <c r="G3" s="107">
        <f>SUM('Zeiten-buchen'!W9:W15)</f>
        <v>0</v>
      </c>
      <c r="H3" s="326">
        <f>SUM('Zeiten-buchen'!T9:T15)</f>
        <v>0</v>
      </c>
      <c r="I3" s="327">
        <f>SUM('Zeiten-buchen'!X9:X15)</f>
        <v>0.25</v>
      </c>
      <c r="J3" s="325">
        <f t="shared" si="0"/>
        <v>-4.7199999999999989</v>
      </c>
      <c r="K3" s="913"/>
      <c r="L3" s="950"/>
      <c r="M3" s="916"/>
      <c r="N3" s="922"/>
      <c r="O3" s="919"/>
      <c r="P3" s="925"/>
      <c r="Q3" s="910"/>
      <c r="R3" s="898"/>
      <c r="S3" s="907"/>
      <c r="T3" s="934" t="str">
        <f>IF(K3&gt;0,SUM(K3/M3*100),"")</f>
        <v/>
      </c>
      <c r="U3" s="928"/>
      <c r="V3" s="910"/>
      <c r="W3" s="931"/>
      <c r="X3" s="901"/>
      <c r="Y3" s="892" t="str">
        <f>IF(Q3&gt;0,SUM(Q3/R3*100),"")</f>
        <v/>
      </c>
      <c r="Z3" s="901"/>
      <c r="AA3" s="892" t="str">
        <f>IF(S3&gt;0,SUM(S3/T3*100),"")</f>
        <v/>
      </c>
      <c r="AB3" s="904"/>
      <c r="AC3" s="928"/>
      <c r="AD3" s="895" t="str">
        <f>IF(V3&gt;0,SUM(V3/W3*100),"")</f>
        <v/>
      </c>
      <c r="AE3" s="937"/>
      <c r="AF3" s="947"/>
      <c r="AG3" s="16"/>
      <c r="AH3" s="16"/>
      <c r="AI3" s="16"/>
    </row>
    <row r="4" spans="1:35" ht="13.7" customHeight="1" thickBot="1" x14ac:dyDescent="0.25">
      <c r="A4" s="854"/>
      <c r="B4" s="323">
        <v>3</v>
      </c>
      <c r="C4" s="324">
        <f>SUM('Zeiten-buchen'!H16:H22)</f>
        <v>36</v>
      </c>
      <c r="D4" s="324">
        <f>SUM('Zeiten-buchen'!I16:I22)</f>
        <v>28.65</v>
      </c>
      <c r="E4" s="325">
        <f>SUM('Zeiten-buchen'!U16:U22)</f>
        <v>0</v>
      </c>
      <c r="F4" s="107">
        <f>SUM('Zeiten-buchen'!V16:V22)</f>
        <v>0</v>
      </c>
      <c r="G4" s="107">
        <f>SUM('Zeiten-buchen'!W16:W22)</f>
        <v>0</v>
      </c>
      <c r="H4" s="326">
        <f>SUM('Zeiten-buchen'!T16:T22)</f>
        <v>0</v>
      </c>
      <c r="I4" s="327">
        <f>SUM('Zeiten-buchen'!X16:X22)</f>
        <v>1.33</v>
      </c>
      <c r="J4" s="325">
        <f t="shared" si="0"/>
        <v>-6.0200000000000014</v>
      </c>
      <c r="K4" s="913"/>
      <c r="L4" s="950"/>
      <c r="M4" s="916"/>
      <c r="N4" s="922"/>
      <c r="O4" s="919"/>
      <c r="P4" s="925"/>
      <c r="Q4" s="910"/>
      <c r="R4" s="898"/>
      <c r="S4" s="907"/>
      <c r="T4" s="934" t="str">
        <f>IF(K4&gt;0,SUM(K4/M4*100),"")</f>
        <v/>
      </c>
      <c r="U4" s="928"/>
      <c r="V4" s="910"/>
      <c r="W4" s="931"/>
      <c r="X4" s="901"/>
      <c r="Y4" s="892" t="str">
        <f>IF(Q4&gt;0,SUM(Q4/R4*100),"")</f>
        <v/>
      </c>
      <c r="Z4" s="901"/>
      <c r="AA4" s="892" t="str">
        <f>IF(S4&gt;0,SUM(S4/T4*100),"")</f>
        <v/>
      </c>
      <c r="AB4" s="904"/>
      <c r="AC4" s="928"/>
      <c r="AD4" s="895" t="str">
        <f>IF(V4&gt;0,SUM(V4/W4*100),"")</f>
        <v/>
      </c>
      <c r="AE4" s="937"/>
      <c r="AF4" s="947"/>
      <c r="AG4" s="16"/>
      <c r="AH4" s="16"/>
      <c r="AI4" s="16"/>
    </row>
    <row r="5" spans="1:35" ht="13.7" customHeight="1" thickBot="1" x14ac:dyDescent="0.25">
      <c r="A5" s="854"/>
      <c r="B5" s="328">
        <v>4</v>
      </c>
      <c r="C5" s="329">
        <f>SUM('Zeiten-buchen'!H23:H29)</f>
        <v>36</v>
      </c>
      <c r="D5" s="329">
        <f>SUM('Zeiten-buchen'!I23:I29)</f>
        <v>8.0299999999999994</v>
      </c>
      <c r="E5" s="199">
        <f>SUM('Zeiten-buchen'!U23:U29)</f>
        <v>0</v>
      </c>
      <c r="F5" s="302">
        <f>SUM('Zeiten-buchen'!V23:V29)</f>
        <v>0</v>
      </c>
      <c r="G5" s="302">
        <f>SUM('Zeiten-buchen'!W23:W29)</f>
        <v>24</v>
      </c>
      <c r="H5" s="326">
        <f>SUM('Zeiten-buchen'!T23:T29)</f>
        <v>0</v>
      </c>
      <c r="I5" s="200">
        <f>SUM('Zeiten-buchen'!X23:X29)</f>
        <v>0</v>
      </c>
      <c r="J5" s="199">
        <f t="shared" si="0"/>
        <v>-3.9699999999999989</v>
      </c>
      <c r="K5" s="914"/>
      <c r="L5" s="951"/>
      <c r="M5" s="917"/>
      <c r="N5" s="923"/>
      <c r="O5" s="920"/>
      <c r="P5" s="926"/>
      <c r="Q5" s="911"/>
      <c r="R5" s="899"/>
      <c r="S5" s="908"/>
      <c r="T5" s="935" t="str">
        <f>IF(K5&gt;0,SUM(K5/M5*100),"")</f>
        <v/>
      </c>
      <c r="U5" s="929"/>
      <c r="V5" s="911"/>
      <c r="W5" s="932"/>
      <c r="X5" s="902"/>
      <c r="Y5" s="893" t="str">
        <f>IF(Q5&gt;0,SUM(Q5/R5*100),"")</f>
        <v/>
      </c>
      <c r="Z5" s="902"/>
      <c r="AA5" s="893" t="str">
        <f>IF(S5&gt;0,SUM(S5/T5*100),"")</f>
        <v/>
      </c>
      <c r="AB5" s="905"/>
      <c r="AC5" s="929"/>
      <c r="AD5" s="896" t="str">
        <f>IF(V5&gt;0,SUM(V5/W5*100),"")</f>
        <v/>
      </c>
      <c r="AE5" s="938"/>
      <c r="AF5" s="948"/>
      <c r="AG5" s="16"/>
      <c r="AH5" s="16"/>
      <c r="AI5" s="16"/>
    </row>
    <row r="6" spans="1:35" ht="13.7" customHeight="1" thickBot="1" x14ac:dyDescent="0.25">
      <c r="A6" s="854" t="s">
        <v>87</v>
      </c>
      <c r="B6" s="323">
        <v>5</v>
      </c>
      <c r="C6" s="320">
        <f>SUM('Zeiten-buchen'!H30:H36)</f>
        <v>36</v>
      </c>
      <c r="D6" s="320">
        <f>SUM('Zeiten-buchen'!I30:I36)</f>
        <v>29.28</v>
      </c>
      <c r="E6" s="198">
        <f>SUM('Zeiten-buchen'!U30:U36)</f>
        <v>0</v>
      </c>
      <c r="F6" s="321">
        <f>SUM('Zeiten-buchen'!V30:V36)</f>
        <v>0</v>
      </c>
      <c r="G6" s="321">
        <f>SUM('Zeiten-buchen'!W30:W36)</f>
        <v>12</v>
      </c>
      <c r="H6" s="322">
        <f>SUM('Zeiten-buchen'!T30:T36)</f>
        <v>0</v>
      </c>
      <c r="I6" s="187">
        <f>SUM('Zeiten-buchen'!X30:X36)</f>
        <v>0</v>
      </c>
      <c r="J6" s="198">
        <f t="shared" si="0"/>
        <v>5.2800000000000011</v>
      </c>
      <c r="K6" s="912">
        <f>SUM(D6:D9)</f>
        <v>111.71000000000001</v>
      </c>
      <c r="L6" s="949">
        <f>('WWS - Daten'!AO3)</f>
        <v>111.11</v>
      </c>
      <c r="M6" s="915">
        <f>SUM(J6:J9)</f>
        <v>3.7100000000000009</v>
      </c>
      <c r="N6" s="921">
        <f>SUM('Zeiten-buchen'!AL30:AL57)</f>
        <v>8.1699999999999982</v>
      </c>
      <c r="O6" s="918">
        <f>('WWS - Daten'!E3)</f>
        <v>100</v>
      </c>
      <c r="P6" s="924">
        <f>('WWS - Daten'!F3)</f>
        <v>216</v>
      </c>
      <c r="Q6" s="909">
        <f>('WWS - Daten'!G3)</f>
        <v>14379</v>
      </c>
      <c r="R6" s="897">
        <f>('WWS - Daten'!H3)</f>
        <v>56.5</v>
      </c>
      <c r="S6" s="906">
        <f>('WWS - Daten'!T3)</f>
        <v>2.16</v>
      </c>
      <c r="T6" s="933">
        <f>IF('WWS - Daten'!E3&gt;0,SUM('WWS - Daten'!U3),"")</f>
        <v>2.5299999999999998</v>
      </c>
      <c r="U6" s="927">
        <f>('WWS - Daten'!J3)</f>
        <v>3</v>
      </c>
      <c r="V6" s="909">
        <f>SUM('WWS - Daten'!V3)</f>
        <v>143.79</v>
      </c>
      <c r="W6" s="930">
        <f>SUM('WWS - Daten'!W3)</f>
        <v>66.569444444444443</v>
      </c>
      <c r="X6" s="900">
        <f>SUM('WWS - Daten'!Z3)</f>
        <v>2.5641025641025643</v>
      </c>
      <c r="Y6" s="891">
        <f>IF('WWS - Daten'!Z3&gt;0,SUM('WWS - Daten'!AA3),"")</f>
        <v>2.2000000000000002</v>
      </c>
      <c r="Z6" s="900">
        <f>SUM('WWS - Daten'!AC3)</f>
        <v>7.1428571428571432</v>
      </c>
      <c r="AA6" s="891">
        <f>IF('WWS - Daten'!Q3&gt;0,SUM('WWS - Daten'!AD3),"")</f>
        <v>5.7</v>
      </c>
      <c r="AB6" s="903">
        <f>SUM('WWS - Daten'!X3)</f>
        <v>128.7172142153791</v>
      </c>
      <c r="AC6" s="927" t="e">
        <f>SUM('WWS - Daten'!AL3)</f>
        <v>#DIV/0!</v>
      </c>
      <c r="AD6" s="894">
        <f>IF('WWS - Daten'!G3&gt;0,SUM('WWS - Daten'!Y3),"")</f>
        <v>120</v>
      </c>
      <c r="AE6" s="936">
        <f>SUM('WWS - Daten'!R3)</f>
        <v>0</v>
      </c>
      <c r="AF6" s="946">
        <f>SUM('WWS - Daten'!S3)</f>
        <v>0</v>
      </c>
      <c r="AG6" s="16"/>
      <c r="AH6" s="16"/>
      <c r="AI6" s="16"/>
    </row>
    <row r="7" spans="1:35" ht="13.7" customHeight="1" thickBot="1" x14ac:dyDescent="0.25">
      <c r="A7" s="854"/>
      <c r="B7" s="323">
        <v>6</v>
      </c>
      <c r="C7" s="324">
        <f>SUM('Zeiten-buchen'!H37:H43)</f>
        <v>36</v>
      </c>
      <c r="D7" s="324">
        <f>SUM('Zeiten-buchen'!I37:I43)</f>
        <v>37.93</v>
      </c>
      <c r="E7" s="325">
        <f>SUM('Zeiten-buchen'!U37:U43)</f>
        <v>0</v>
      </c>
      <c r="F7" s="107">
        <f>SUM('Zeiten-buchen'!V37:V43)</f>
        <v>0</v>
      </c>
      <c r="G7" s="107">
        <f>SUM('Zeiten-buchen'!W37:W43)</f>
        <v>0</v>
      </c>
      <c r="H7" s="326">
        <f>SUM('Zeiten-buchen'!T37:T43)</f>
        <v>0</v>
      </c>
      <c r="I7" s="327">
        <f>SUM('Zeiten-buchen'!X37:X43)</f>
        <v>0</v>
      </c>
      <c r="J7" s="325">
        <f t="shared" si="0"/>
        <v>1.9299999999999997</v>
      </c>
      <c r="K7" s="913"/>
      <c r="L7" s="950"/>
      <c r="M7" s="916"/>
      <c r="N7" s="922"/>
      <c r="O7" s="919"/>
      <c r="P7" s="925"/>
      <c r="Q7" s="910"/>
      <c r="R7" s="898"/>
      <c r="S7" s="907"/>
      <c r="T7" s="934"/>
      <c r="U7" s="928"/>
      <c r="V7" s="910"/>
      <c r="W7" s="931"/>
      <c r="X7" s="901"/>
      <c r="Y7" s="892"/>
      <c r="Z7" s="901"/>
      <c r="AA7" s="892" t="str">
        <f>IF(S7&gt;0,SUM(S7/T7*100),"")</f>
        <v/>
      </c>
      <c r="AB7" s="904"/>
      <c r="AC7" s="928"/>
      <c r="AD7" s="895" t="str">
        <f>IF(V7&gt;0,SUM(V7/W7*100),"")</f>
        <v/>
      </c>
      <c r="AE7" s="937"/>
      <c r="AF7" s="947"/>
      <c r="AG7" s="16"/>
      <c r="AH7" s="16"/>
      <c r="AI7" s="16"/>
    </row>
    <row r="8" spans="1:35" ht="13.7" customHeight="1" thickBot="1" x14ac:dyDescent="0.25">
      <c r="A8" s="854"/>
      <c r="B8" s="323">
        <v>7</v>
      </c>
      <c r="C8" s="324">
        <f>SUM('Zeiten-buchen'!H44:H50)</f>
        <v>36</v>
      </c>
      <c r="D8" s="324">
        <f>SUM('Zeiten-buchen'!I44:I50)</f>
        <v>28.57</v>
      </c>
      <c r="E8" s="325">
        <f>SUM('Zeiten-buchen'!U44:U50)</f>
        <v>0</v>
      </c>
      <c r="F8" s="107">
        <f>SUM('Zeiten-buchen'!V44:V50)</f>
        <v>0</v>
      </c>
      <c r="G8" s="107">
        <f>SUM('Zeiten-buchen'!W44:W50)</f>
        <v>0</v>
      </c>
      <c r="H8" s="326">
        <f>SUM('Zeiten-buchen'!T44:T50)</f>
        <v>0</v>
      </c>
      <c r="I8" s="327">
        <f>SUM('Zeiten-buchen'!X44:X50)</f>
        <v>0</v>
      </c>
      <c r="J8" s="325">
        <f t="shared" si="0"/>
        <v>-7.43</v>
      </c>
      <c r="K8" s="913"/>
      <c r="L8" s="950"/>
      <c r="M8" s="916"/>
      <c r="N8" s="922"/>
      <c r="O8" s="919"/>
      <c r="P8" s="925"/>
      <c r="Q8" s="910"/>
      <c r="R8" s="898"/>
      <c r="S8" s="907"/>
      <c r="T8" s="934"/>
      <c r="U8" s="928"/>
      <c r="V8" s="910"/>
      <c r="W8" s="931"/>
      <c r="X8" s="901"/>
      <c r="Y8" s="892"/>
      <c r="Z8" s="901"/>
      <c r="AA8" s="892" t="str">
        <f>IF(S8&gt;0,SUM(S8/T8*100),"")</f>
        <v/>
      </c>
      <c r="AB8" s="904"/>
      <c r="AC8" s="928"/>
      <c r="AD8" s="895" t="str">
        <f>IF(V8&gt;0,SUM(V8/W8*100),"")</f>
        <v/>
      </c>
      <c r="AE8" s="937"/>
      <c r="AF8" s="947"/>
      <c r="AG8" s="16"/>
      <c r="AH8" s="16"/>
      <c r="AI8" s="16"/>
    </row>
    <row r="9" spans="1:35" ht="13.7" customHeight="1" thickBot="1" x14ac:dyDescent="0.25">
      <c r="A9" s="854"/>
      <c r="B9" s="328">
        <v>8</v>
      </c>
      <c r="C9" s="329">
        <f>SUM('Zeiten-buchen'!H51:H57)</f>
        <v>36</v>
      </c>
      <c r="D9" s="329">
        <f>SUM('Zeiten-buchen'!I51:I57)</f>
        <v>15.93</v>
      </c>
      <c r="E9" s="199">
        <f>SUM('Zeiten-buchen'!U51:U57)</f>
        <v>0</v>
      </c>
      <c r="F9" s="302">
        <f>SUM('Zeiten-buchen'!V51:V57)</f>
        <v>0</v>
      </c>
      <c r="G9" s="302">
        <f>SUM('Zeiten-buchen'!W51:W57)</f>
        <v>24</v>
      </c>
      <c r="H9" s="330">
        <f>SUM('Zeiten-buchen'!T51:T57)</f>
        <v>0</v>
      </c>
      <c r="I9" s="200">
        <f>SUM('Zeiten-buchen'!X51:X57)</f>
        <v>0</v>
      </c>
      <c r="J9" s="199">
        <f t="shared" si="0"/>
        <v>3.9299999999999997</v>
      </c>
      <c r="K9" s="914"/>
      <c r="L9" s="951"/>
      <c r="M9" s="917"/>
      <c r="N9" s="923"/>
      <c r="O9" s="920"/>
      <c r="P9" s="926"/>
      <c r="Q9" s="911"/>
      <c r="R9" s="899"/>
      <c r="S9" s="908"/>
      <c r="T9" s="935"/>
      <c r="U9" s="929"/>
      <c r="V9" s="911"/>
      <c r="W9" s="932"/>
      <c r="X9" s="902"/>
      <c r="Y9" s="893"/>
      <c r="Z9" s="902"/>
      <c r="AA9" s="893" t="str">
        <f>IF(S9&gt;0,SUM(S9/T9*100),"")</f>
        <v/>
      </c>
      <c r="AB9" s="905"/>
      <c r="AC9" s="929"/>
      <c r="AD9" s="896" t="str">
        <f>IF(V9&gt;0,SUM(V9/W9*100),"")</f>
        <v/>
      </c>
      <c r="AE9" s="938"/>
      <c r="AF9" s="948"/>
      <c r="AG9" s="16"/>
      <c r="AH9" s="16"/>
      <c r="AI9" s="16"/>
    </row>
    <row r="10" spans="1:35" ht="13.7" customHeight="1" thickBot="1" x14ac:dyDescent="0.25">
      <c r="A10" s="854" t="s">
        <v>88</v>
      </c>
      <c r="B10" s="331">
        <v>9</v>
      </c>
      <c r="C10" s="320">
        <f>SUM('Zeiten-buchen'!H58:H64)</f>
        <v>36</v>
      </c>
      <c r="D10" s="320">
        <f>SUM('Zeiten-buchen'!I58:I64)</f>
        <v>37.299999999999997</v>
      </c>
      <c r="E10" s="198">
        <f>SUM('Zeiten-buchen'!U58:U64)</f>
        <v>0</v>
      </c>
      <c r="F10" s="321">
        <f>SUM('Zeiten-buchen'!V58:V64)</f>
        <v>0</v>
      </c>
      <c r="G10" s="321">
        <f>SUM('Zeiten-buchen'!W58:W64)</f>
        <v>0</v>
      </c>
      <c r="H10" s="322">
        <f>SUM('Zeiten-buchen'!T58:T64)</f>
        <v>0</v>
      </c>
      <c r="I10" s="187">
        <f>SUM('Zeiten-buchen'!X58:X64)</f>
        <v>0</v>
      </c>
      <c r="J10" s="198">
        <f t="shared" si="0"/>
        <v>1.2999999999999972</v>
      </c>
      <c r="K10" s="912">
        <f>SUM(D10:D14)</f>
        <v>177.4</v>
      </c>
      <c r="L10" s="949">
        <f>('WWS - Daten'!AO4)</f>
        <v>174.61</v>
      </c>
      <c r="M10" s="915">
        <f>SUM(J10:J14)</f>
        <v>3.6499999999999986</v>
      </c>
      <c r="N10" s="921">
        <f>SUM('Zeiten-buchen'!AL58:AL92)</f>
        <v>11.819999999999997</v>
      </c>
      <c r="O10" s="918">
        <f>('WWS - Daten'!E4)</f>
        <v>160</v>
      </c>
      <c r="P10" s="924">
        <f>('WWS - Daten'!F4)</f>
        <v>461</v>
      </c>
      <c r="Q10" s="909">
        <f>('WWS - Daten'!G4)</f>
        <v>33617</v>
      </c>
      <c r="R10" s="897">
        <f>('WWS - Daten'!H4)</f>
        <v>60.8</v>
      </c>
      <c r="S10" s="906">
        <f>('WWS - Daten'!T4)</f>
        <v>2.8812500000000001</v>
      </c>
      <c r="T10" s="933">
        <f>IF('WWS - Daten'!E4&gt;0,SUM('WWS - Daten'!U4),"")</f>
        <v>2.98</v>
      </c>
      <c r="U10" s="897">
        <f>('WWS - Daten'!J4)</f>
        <v>3</v>
      </c>
      <c r="V10" s="909">
        <f>SUM('WWS - Daten'!V4)</f>
        <v>210.10624999999999</v>
      </c>
      <c r="W10" s="930">
        <f>SUM('WWS - Daten'!W4)</f>
        <v>72.921908893709329</v>
      </c>
      <c r="X10" s="900">
        <f>SUM('WWS - Daten'!Z4)</f>
        <v>1.5238095238095237</v>
      </c>
      <c r="Y10" s="891">
        <f>IF('WWS - Daten'!M4&gt;0,SUM('WWS - Daten'!AA4),"")</f>
        <v>1.6</v>
      </c>
      <c r="Z10" s="900">
        <f>SUM('WWS - Daten'!AC4)</f>
        <v>7.6190476190476186</v>
      </c>
      <c r="AA10" s="891">
        <f>IF('WWS - Daten'!Q4&gt;0,SUM('WWS - Daten'!AD4),"")</f>
        <v>7.3</v>
      </c>
      <c r="AB10" s="903">
        <f>SUM('WWS - Daten'!X4)</f>
        <v>189.49830890642616</v>
      </c>
      <c r="AC10" s="897" t="e">
        <f>SUM('WWS - Daten'!AL4)</f>
        <v>#DIV/0!</v>
      </c>
      <c r="AD10" s="894">
        <f>IF('WWS - Daten'!G4&gt;0,SUM('WWS - Daten'!Y4),"")</f>
        <v>151</v>
      </c>
      <c r="AE10" s="936">
        <f>SUM('WWS - Daten'!R4)</f>
        <v>1</v>
      </c>
      <c r="AF10" s="946">
        <f>SUM('WWS - Daten'!S4)</f>
        <v>0</v>
      </c>
      <c r="AG10" s="16"/>
      <c r="AH10" s="16"/>
      <c r="AI10" s="16"/>
    </row>
    <row r="11" spans="1:35" ht="13.7" customHeight="1" thickBot="1" x14ac:dyDescent="0.25">
      <c r="A11" s="854"/>
      <c r="B11" s="323">
        <v>10</v>
      </c>
      <c r="C11" s="324">
        <f>SUM('Zeiten-buchen'!H65:H71)</f>
        <v>36</v>
      </c>
      <c r="D11" s="324">
        <f>SUM('Zeiten-buchen'!I65:I71)</f>
        <v>36.17</v>
      </c>
      <c r="E11" s="325">
        <f>SUM('Zeiten-buchen'!U65:U71)</f>
        <v>0</v>
      </c>
      <c r="F11" s="107">
        <f>SUM('Zeiten-buchen'!V65:V71)</f>
        <v>0</v>
      </c>
      <c r="G11" s="107">
        <f>SUM('Zeiten-buchen'!W65:W71)</f>
        <v>0</v>
      </c>
      <c r="H11" s="326">
        <f>SUM('Zeiten-buchen'!T65:T71)</f>
        <v>0</v>
      </c>
      <c r="I11" s="327">
        <f>SUM('Zeiten-buchen'!X65:X71)</f>
        <v>0</v>
      </c>
      <c r="J11" s="325">
        <f t="shared" si="0"/>
        <v>0.17000000000000171</v>
      </c>
      <c r="K11" s="913"/>
      <c r="L11" s="950"/>
      <c r="M11" s="916"/>
      <c r="N11" s="922"/>
      <c r="O11" s="919"/>
      <c r="P11" s="925"/>
      <c r="Q11" s="910"/>
      <c r="R11" s="898"/>
      <c r="S11" s="907"/>
      <c r="T11" s="934"/>
      <c r="U11" s="898"/>
      <c r="V11" s="910"/>
      <c r="W11" s="931"/>
      <c r="X11" s="901"/>
      <c r="Y11" s="892"/>
      <c r="Z11" s="901"/>
      <c r="AA11" s="892"/>
      <c r="AB11" s="904"/>
      <c r="AC11" s="898"/>
      <c r="AD11" s="895"/>
      <c r="AE11" s="937"/>
      <c r="AF11" s="947"/>
      <c r="AG11" s="16"/>
      <c r="AH11" s="16"/>
      <c r="AI11" s="16"/>
    </row>
    <row r="12" spans="1:35" ht="13.7" customHeight="1" thickBot="1" x14ac:dyDescent="0.25">
      <c r="A12" s="854"/>
      <c r="B12" s="323">
        <v>11</v>
      </c>
      <c r="C12" s="324">
        <f>SUM('Zeiten-buchen'!H72:H78)</f>
        <v>36</v>
      </c>
      <c r="D12" s="324">
        <f>SUM('Zeiten-buchen'!I72:I78)</f>
        <v>35.93</v>
      </c>
      <c r="E12" s="325">
        <f>SUM('Zeiten-buchen'!U72:U78)</f>
        <v>0</v>
      </c>
      <c r="F12" s="107">
        <f>SUM('Zeiten-buchen'!V72:V78)</f>
        <v>0</v>
      </c>
      <c r="G12" s="107">
        <f>SUM('Zeiten-buchen'!W72:W78)</f>
        <v>0</v>
      </c>
      <c r="H12" s="326">
        <f>SUM('Zeiten-buchen'!T72:T78)</f>
        <v>0</v>
      </c>
      <c r="I12" s="327">
        <f>SUM('Zeiten-buchen'!X72:X78)</f>
        <v>0</v>
      </c>
      <c r="J12" s="325">
        <f t="shared" si="0"/>
        <v>-7.0000000000000284E-2</v>
      </c>
      <c r="K12" s="913"/>
      <c r="L12" s="950"/>
      <c r="M12" s="916"/>
      <c r="N12" s="922"/>
      <c r="O12" s="919"/>
      <c r="P12" s="925"/>
      <c r="Q12" s="910"/>
      <c r="R12" s="898"/>
      <c r="S12" s="907"/>
      <c r="T12" s="934"/>
      <c r="U12" s="898"/>
      <c r="V12" s="910"/>
      <c r="W12" s="931"/>
      <c r="X12" s="901"/>
      <c r="Y12" s="892"/>
      <c r="Z12" s="901"/>
      <c r="AA12" s="892"/>
      <c r="AB12" s="904"/>
      <c r="AC12" s="898"/>
      <c r="AD12" s="895"/>
      <c r="AE12" s="937"/>
      <c r="AF12" s="947"/>
      <c r="AG12" s="16"/>
      <c r="AH12" s="16"/>
      <c r="AI12" s="16"/>
    </row>
    <row r="13" spans="1:35" ht="13.7" customHeight="1" thickBot="1" x14ac:dyDescent="0.25">
      <c r="A13" s="854"/>
      <c r="B13" s="323">
        <v>12</v>
      </c>
      <c r="C13" s="324">
        <f>SUM('Zeiten-buchen'!H79:H85)</f>
        <v>36</v>
      </c>
      <c r="D13" s="324">
        <f>SUM('Zeiten-buchen'!I79:I85)</f>
        <v>37.78</v>
      </c>
      <c r="E13" s="325">
        <f>SUM('Zeiten-buchen'!U79:U85)</f>
        <v>0</v>
      </c>
      <c r="F13" s="107">
        <f>SUM('Zeiten-buchen'!V79:V85)</f>
        <v>0</v>
      </c>
      <c r="G13" s="107">
        <f>SUM('Zeiten-buchen'!W79:W85)</f>
        <v>0</v>
      </c>
      <c r="H13" s="326">
        <f>SUM('Zeiten-buchen'!T79:T85)</f>
        <v>0</v>
      </c>
      <c r="I13" s="327">
        <f>SUM('Zeiten-buchen'!X79:X85)</f>
        <v>0.25</v>
      </c>
      <c r="J13" s="325">
        <f t="shared" si="0"/>
        <v>2.0300000000000011</v>
      </c>
      <c r="K13" s="913"/>
      <c r="L13" s="950"/>
      <c r="M13" s="916"/>
      <c r="N13" s="922"/>
      <c r="O13" s="919"/>
      <c r="P13" s="925"/>
      <c r="Q13" s="910"/>
      <c r="R13" s="898"/>
      <c r="S13" s="907"/>
      <c r="T13" s="934"/>
      <c r="U13" s="898"/>
      <c r="V13" s="910"/>
      <c r="W13" s="931"/>
      <c r="X13" s="901"/>
      <c r="Y13" s="892"/>
      <c r="Z13" s="901"/>
      <c r="AA13" s="892"/>
      <c r="AB13" s="904"/>
      <c r="AC13" s="898"/>
      <c r="AD13" s="895"/>
      <c r="AE13" s="937"/>
      <c r="AF13" s="947"/>
      <c r="AG13" s="16"/>
      <c r="AH13" s="16"/>
      <c r="AI13" s="16"/>
    </row>
    <row r="14" spans="1:35" ht="13.7" customHeight="1" thickBot="1" x14ac:dyDescent="0.25">
      <c r="A14" s="854"/>
      <c r="B14" s="328">
        <v>13</v>
      </c>
      <c r="C14" s="329">
        <f>SUM('Zeiten-buchen'!H86:H92)</f>
        <v>36</v>
      </c>
      <c r="D14" s="329">
        <f>SUM('Zeiten-buchen'!I86:I92)</f>
        <v>30.22</v>
      </c>
      <c r="E14" s="199">
        <f>SUM('Zeiten-buchen'!U86:U92)</f>
        <v>0</v>
      </c>
      <c r="F14" s="302">
        <f>SUM('Zeiten-buchen'!V86:V92)</f>
        <v>0</v>
      </c>
      <c r="G14" s="302">
        <f>SUM('Zeiten-buchen'!W86:W92)</f>
        <v>0</v>
      </c>
      <c r="H14" s="330">
        <f>SUM('Zeiten-buchen'!T86:T92)</f>
        <v>6</v>
      </c>
      <c r="I14" s="200">
        <f>SUM('Zeiten-buchen'!X86:X92)</f>
        <v>0</v>
      </c>
      <c r="J14" s="199">
        <f t="shared" si="0"/>
        <v>0.21999999999999886</v>
      </c>
      <c r="K14" s="914"/>
      <c r="L14" s="951"/>
      <c r="M14" s="917"/>
      <c r="N14" s="923"/>
      <c r="O14" s="920"/>
      <c r="P14" s="926"/>
      <c r="Q14" s="911"/>
      <c r="R14" s="899"/>
      <c r="S14" s="908"/>
      <c r="T14" s="935"/>
      <c r="U14" s="899"/>
      <c r="V14" s="911"/>
      <c r="W14" s="932"/>
      <c r="X14" s="902"/>
      <c r="Y14" s="893"/>
      <c r="Z14" s="902"/>
      <c r="AA14" s="893"/>
      <c r="AB14" s="905"/>
      <c r="AC14" s="899"/>
      <c r="AD14" s="896"/>
      <c r="AE14" s="938"/>
      <c r="AF14" s="948"/>
      <c r="AG14" s="16"/>
      <c r="AH14" s="16"/>
      <c r="AI14" s="16"/>
    </row>
    <row r="15" spans="1:35" ht="13.7" customHeight="1" thickBot="1" x14ac:dyDescent="0.25">
      <c r="A15" s="854" t="s">
        <v>89</v>
      </c>
      <c r="B15" s="323">
        <v>14</v>
      </c>
      <c r="C15" s="320">
        <f>SUM('Zeiten-buchen'!H93:H99)</f>
        <v>0</v>
      </c>
      <c r="D15" s="320">
        <f>SUM('Zeiten-buchen'!I93:I99)</f>
        <v>0</v>
      </c>
      <c r="E15" s="198">
        <f>SUM('Zeiten-buchen'!U93:U99)</f>
        <v>0</v>
      </c>
      <c r="F15" s="321">
        <f>SUM('Zeiten-buchen'!V93:V99)</f>
        <v>0</v>
      </c>
      <c r="G15" s="321">
        <f>SUM('Zeiten-buchen'!W93:W99)</f>
        <v>0</v>
      </c>
      <c r="H15" s="322">
        <f>SUM('Zeiten-buchen'!T93:T99)</f>
        <v>0</v>
      </c>
      <c r="I15" s="187">
        <f>SUM('Zeiten-buchen'!X93:X99)</f>
        <v>0</v>
      </c>
      <c r="J15" s="198">
        <f t="shared" si="0"/>
        <v>0</v>
      </c>
      <c r="K15" s="912">
        <f>SUM(D15:D18)</f>
        <v>0</v>
      </c>
      <c r="L15" s="949">
        <f>('WWS - Daten'!AO5)</f>
        <v>131.76</v>
      </c>
      <c r="M15" s="915">
        <f>SUM(J15:J18)</f>
        <v>0</v>
      </c>
      <c r="N15" s="921">
        <f>SUM('Zeiten-buchen'!AL93:AL120)</f>
        <v>0</v>
      </c>
      <c r="O15" s="918">
        <f>('WWS - Daten'!E5)</f>
        <v>0</v>
      </c>
      <c r="P15" s="924">
        <f>('WWS - Daten'!F5)</f>
        <v>0</v>
      </c>
      <c r="Q15" s="909">
        <f>('WWS - Daten'!G5)</f>
        <v>0</v>
      </c>
      <c r="R15" s="897">
        <f>('WWS - Daten'!H5)</f>
        <v>0</v>
      </c>
      <c r="S15" s="906" t="str">
        <f>('WWS - Daten'!T5)</f>
        <v/>
      </c>
      <c r="T15" s="933" t="str">
        <f>IF('WWS - Daten'!E5&gt;0,SUM('WWS - Daten'!U5),"")</f>
        <v/>
      </c>
      <c r="U15" s="927">
        <f>('WWS - Daten'!J5)</f>
        <v>0</v>
      </c>
      <c r="V15" s="909">
        <f>SUM('WWS - Daten'!V5)</f>
        <v>0</v>
      </c>
      <c r="W15" s="930">
        <f>SUM('WWS - Daten'!W5)</f>
        <v>0</v>
      </c>
      <c r="X15" s="900">
        <f>SUM('WWS - Daten'!Z5)</f>
        <v>0</v>
      </c>
      <c r="Y15" s="891" t="str">
        <f>IF('WWS - Daten'!M5&gt;0,SUM('WWS - Daten'!AA5),"")</f>
        <v/>
      </c>
      <c r="Z15" s="900">
        <f>SUM('WWS - Daten'!AC5)</f>
        <v>0</v>
      </c>
      <c r="AA15" s="891" t="str">
        <f>IF('WWS - Daten'!Q5&gt;0,SUM('WWS - Daten'!AD5),"")</f>
        <v/>
      </c>
      <c r="AB15" s="903">
        <f>SUM('WWS - Daten'!X5)</f>
        <v>0</v>
      </c>
      <c r="AC15" s="927">
        <f>SUM('WWS - Daten'!AL5)</f>
        <v>0</v>
      </c>
      <c r="AD15" s="894" t="str">
        <f>IF('WWS - Daten'!G5&gt;0,SUM('WWS - Daten'!Y5),"")</f>
        <v/>
      </c>
      <c r="AE15" s="936">
        <f>SUM('WWS - Daten'!R5)</f>
        <v>0</v>
      </c>
      <c r="AF15" s="946">
        <f>SUM('WWS - Daten'!S5)</f>
        <v>0</v>
      </c>
      <c r="AG15" s="16"/>
      <c r="AH15" s="16"/>
      <c r="AI15" s="16"/>
    </row>
    <row r="16" spans="1:35" ht="13.7" customHeight="1" thickBot="1" x14ac:dyDescent="0.25">
      <c r="A16" s="854"/>
      <c r="B16" s="323">
        <v>15</v>
      </c>
      <c r="C16" s="324">
        <f>SUM('Zeiten-buchen'!H100:H106)</f>
        <v>0</v>
      </c>
      <c r="D16" s="324">
        <f>SUM('Zeiten-buchen'!I100:I106)</f>
        <v>0</v>
      </c>
      <c r="E16" s="325">
        <f>SUM('Zeiten-buchen'!U100:U106)</f>
        <v>0</v>
      </c>
      <c r="F16" s="107">
        <f>SUM('Zeiten-buchen'!V100:V106)</f>
        <v>0</v>
      </c>
      <c r="G16" s="107">
        <f>SUM('Zeiten-buchen'!W100:W106)</f>
        <v>0</v>
      </c>
      <c r="H16" s="326">
        <f>SUM('Zeiten-buchen'!T100:T106)</f>
        <v>0</v>
      </c>
      <c r="I16" s="327">
        <f>SUM('Zeiten-buchen'!X100:X106)</f>
        <v>0</v>
      </c>
      <c r="J16" s="325">
        <f t="shared" si="0"/>
        <v>0</v>
      </c>
      <c r="K16" s="913"/>
      <c r="L16" s="950"/>
      <c r="M16" s="916"/>
      <c r="N16" s="922"/>
      <c r="O16" s="919"/>
      <c r="P16" s="925"/>
      <c r="Q16" s="910"/>
      <c r="R16" s="898"/>
      <c r="S16" s="907"/>
      <c r="T16" s="934"/>
      <c r="U16" s="928"/>
      <c r="V16" s="910"/>
      <c r="W16" s="931"/>
      <c r="X16" s="901"/>
      <c r="Y16" s="892"/>
      <c r="Z16" s="901"/>
      <c r="AA16" s="892" t="str">
        <f>IF(S16&gt;0,SUM(S16/T16*100),"")</f>
        <v/>
      </c>
      <c r="AB16" s="904"/>
      <c r="AC16" s="928"/>
      <c r="AD16" s="895" t="str">
        <f>IF(V16&gt;0,SUM(V16/W16*100),"")</f>
        <v/>
      </c>
      <c r="AE16" s="937"/>
      <c r="AF16" s="947"/>
      <c r="AG16" s="16"/>
      <c r="AH16" s="16"/>
      <c r="AI16" s="16"/>
    </row>
    <row r="17" spans="1:35" ht="13.7" customHeight="1" thickBot="1" x14ac:dyDescent="0.25">
      <c r="A17" s="854"/>
      <c r="B17" s="323">
        <v>16</v>
      </c>
      <c r="C17" s="324">
        <f>SUM('Zeiten-buchen'!H107:H113)</f>
        <v>0</v>
      </c>
      <c r="D17" s="324">
        <f>SUM('Zeiten-buchen'!I107:I113)</f>
        <v>0</v>
      </c>
      <c r="E17" s="325">
        <f>SUM('Zeiten-buchen'!U107:U113)</f>
        <v>0</v>
      </c>
      <c r="F17" s="107">
        <f>SUM('Zeiten-buchen'!V107:V113)</f>
        <v>0</v>
      </c>
      <c r="G17" s="107">
        <f>SUM('Zeiten-buchen'!W107:W113)</f>
        <v>0</v>
      </c>
      <c r="H17" s="326">
        <f>SUM('Zeiten-buchen'!T107:T113)</f>
        <v>0</v>
      </c>
      <c r="I17" s="327">
        <f>SUM('Zeiten-buchen'!X107:X113)</f>
        <v>0</v>
      </c>
      <c r="J17" s="325">
        <f t="shared" si="0"/>
        <v>0</v>
      </c>
      <c r="K17" s="913"/>
      <c r="L17" s="950"/>
      <c r="M17" s="916"/>
      <c r="N17" s="922"/>
      <c r="O17" s="919"/>
      <c r="P17" s="925"/>
      <c r="Q17" s="910"/>
      <c r="R17" s="898"/>
      <c r="S17" s="907"/>
      <c r="T17" s="934"/>
      <c r="U17" s="928"/>
      <c r="V17" s="910"/>
      <c r="W17" s="931"/>
      <c r="X17" s="901"/>
      <c r="Y17" s="892"/>
      <c r="Z17" s="901"/>
      <c r="AA17" s="892" t="str">
        <f>IF(S17&gt;0,SUM(S17/T17*100),"")</f>
        <v/>
      </c>
      <c r="AB17" s="904"/>
      <c r="AC17" s="928"/>
      <c r="AD17" s="895" t="str">
        <f>IF(V17&gt;0,SUM(V17/W17*100),"")</f>
        <v/>
      </c>
      <c r="AE17" s="937"/>
      <c r="AF17" s="947"/>
      <c r="AG17" s="16"/>
      <c r="AH17" s="16"/>
      <c r="AI17" s="16"/>
    </row>
    <row r="18" spans="1:35" ht="13.7" customHeight="1" thickBot="1" x14ac:dyDescent="0.25">
      <c r="A18" s="854"/>
      <c r="B18" s="328">
        <v>17</v>
      </c>
      <c r="C18" s="329">
        <f>SUM('Zeiten-buchen'!H114:H120)</f>
        <v>0</v>
      </c>
      <c r="D18" s="329">
        <f>SUM('Zeiten-buchen'!I114:I120)</f>
        <v>0</v>
      </c>
      <c r="E18" s="199">
        <f>SUM('Zeiten-buchen'!U114:U120)</f>
        <v>0</v>
      </c>
      <c r="F18" s="302">
        <f>SUM('Zeiten-buchen'!V114:V120)</f>
        <v>0</v>
      </c>
      <c r="G18" s="302">
        <f>SUM('Zeiten-buchen'!W114:W120)</f>
        <v>0</v>
      </c>
      <c r="H18" s="330">
        <f>SUM('Zeiten-buchen'!T114:T120)</f>
        <v>0</v>
      </c>
      <c r="I18" s="200">
        <f>SUM('Zeiten-buchen'!X114:X120)</f>
        <v>0</v>
      </c>
      <c r="J18" s="199">
        <f t="shared" si="0"/>
        <v>0</v>
      </c>
      <c r="K18" s="914"/>
      <c r="L18" s="951"/>
      <c r="M18" s="917"/>
      <c r="N18" s="923"/>
      <c r="O18" s="920"/>
      <c r="P18" s="926"/>
      <c r="Q18" s="911"/>
      <c r="R18" s="899"/>
      <c r="S18" s="908"/>
      <c r="T18" s="935"/>
      <c r="U18" s="929"/>
      <c r="V18" s="911"/>
      <c r="W18" s="932"/>
      <c r="X18" s="902"/>
      <c r="Y18" s="893"/>
      <c r="Z18" s="902"/>
      <c r="AA18" s="893" t="str">
        <f>IF(S18&gt;0,SUM(S18/T18*100),"")</f>
        <v/>
      </c>
      <c r="AB18" s="905"/>
      <c r="AC18" s="929"/>
      <c r="AD18" s="896" t="str">
        <f>IF(V18&gt;0,SUM(V18/W18*100),"")</f>
        <v/>
      </c>
      <c r="AE18" s="938"/>
      <c r="AF18" s="948"/>
      <c r="AG18" s="16"/>
      <c r="AH18" s="16"/>
      <c r="AI18" s="16"/>
    </row>
    <row r="19" spans="1:35" ht="13.7" customHeight="1" thickBot="1" x14ac:dyDescent="0.25">
      <c r="A19" s="854" t="s">
        <v>90</v>
      </c>
      <c r="B19" s="323">
        <v>18</v>
      </c>
      <c r="C19" s="320">
        <f>SUM('Zeiten-buchen'!H121:H127)</f>
        <v>0</v>
      </c>
      <c r="D19" s="320">
        <f>SUM('Zeiten-buchen'!I121:I127)</f>
        <v>0</v>
      </c>
      <c r="E19" s="198">
        <f>SUM('Zeiten-buchen'!U121:U127)</f>
        <v>0</v>
      </c>
      <c r="F19" s="321">
        <f>SUM('Zeiten-buchen'!V121:V127)</f>
        <v>0</v>
      </c>
      <c r="G19" s="321">
        <f>SUM('Zeiten-buchen'!W121:W127)</f>
        <v>0</v>
      </c>
      <c r="H19" s="322">
        <f>SUM('Zeiten-buchen'!T121:T127)</f>
        <v>0</v>
      </c>
      <c r="I19" s="187">
        <f>SUM('Zeiten-buchen'!X121:X127)</f>
        <v>0</v>
      </c>
      <c r="J19" s="198">
        <f t="shared" si="0"/>
        <v>0</v>
      </c>
      <c r="K19" s="912">
        <f>SUM(D19:D22)</f>
        <v>0</v>
      </c>
      <c r="L19" s="949">
        <f>('WWS - Daten'!AO6)</f>
        <v>138.07</v>
      </c>
      <c r="M19" s="915">
        <f>SUM(J19:J22)</f>
        <v>0</v>
      </c>
      <c r="N19" s="921">
        <f>SUM('Zeiten-buchen'!AL121:AL148)</f>
        <v>0</v>
      </c>
      <c r="O19" s="918">
        <f>('WWS - Daten'!E6)</f>
        <v>0</v>
      </c>
      <c r="P19" s="924">
        <f>('WWS - Daten'!F6)</f>
        <v>0</v>
      </c>
      <c r="Q19" s="909">
        <f>('WWS - Daten'!G6)</f>
        <v>0</v>
      </c>
      <c r="R19" s="897">
        <f>('WWS - Daten'!H6)</f>
        <v>0</v>
      </c>
      <c r="S19" s="906" t="str">
        <f>('WWS - Daten'!T6)</f>
        <v/>
      </c>
      <c r="T19" s="933" t="str">
        <f>IF('WWS - Daten'!E6&gt;0,SUM('WWS - Daten'!U6),"")</f>
        <v/>
      </c>
      <c r="U19" s="927">
        <f>('WWS - Daten'!J6)</f>
        <v>0</v>
      </c>
      <c r="V19" s="909">
        <f>SUM('WWS - Daten'!V6)</f>
        <v>0</v>
      </c>
      <c r="W19" s="930">
        <f>SUM('WWS - Daten'!W6)</f>
        <v>0</v>
      </c>
      <c r="X19" s="900">
        <f>SUM('WWS - Daten'!Z6)</f>
        <v>0</v>
      </c>
      <c r="Y19" s="891" t="str">
        <f>IF('WWS - Daten'!M6&gt;0,SUM('WWS - Daten'!AA6),"")</f>
        <v/>
      </c>
      <c r="Z19" s="900">
        <f>SUM('WWS - Daten'!AC6)</f>
        <v>0</v>
      </c>
      <c r="AA19" s="891" t="str">
        <f>IF('WWS - Daten'!Q6&gt;0,SUM('WWS - Daten'!AD6),"")</f>
        <v/>
      </c>
      <c r="AB19" s="903">
        <f>SUM('WWS - Daten'!X6)</f>
        <v>0</v>
      </c>
      <c r="AC19" s="927">
        <f>SUM('WWS - Daten'!AL6)</f>
        <v>0</v>
      </c>
      <c r="AD19" s="894" t="str">
        <f>IF('WWS - Daten'!G6&gt;0,SUM('WWS - Daten'!Y6),"")</f>
        <v/>
      </c>
      <c r="AE19" s="936">
        <f>SUM('WWS - Daten'!R6)</f>
        <v>0</v>
      </c>
      <c r="AF19" s="946">
        <f>SUM('WWS - Daten'!S6)</f>
        <v>0</v>
      </c>
      <c r="AG19" s="16"/>
      <c r="AH19" s="16"/>
      <c r="AI19" s="16"/>
    </row>
    <row r="20" spans="1:35" ht="13.7" customHeight="1" thickBot="1" x14ac:dyDescent="0.25">
      <c r="A20" s="854"/>
      <c r="B20" s="323">
        <v>19</v>
      </c>
      <c r="C20" s="324">
        <f>SUM('Zeiten-buchen'!H128:H134)</f>
        <v>0</v>
      </c>
      <c r="D20" s="324">
        <f>SUM('Zeiten-buchen'!I128:I134)</f>
        <v>0</v>
      </c>
      <c r="E20" s="325">
        <f>SUM('Zeiten-buchen'!U128:U134)</f>
        <v>0</v>
      </c>
      <c r="F20" s="107">
        <f>SUM('Zeiten-buchen'!V128:V134)</f>
        <v>0</v>
      </c>
      <c r="G20" s="107">
        <f>SUM('Zeiten-buchen'!W128:W134)</f>
        <v>0</v>
      </c>
      <c r="H20" s="326">
        <f>SUM('Zeiten-buchen'!T128:T134)</f>
        <v>0</v>
      </c>
      <c r="I20" s="327">
        <f>SUM('Zeiten-buchen'!X128:X134)</f>
        <v>0</v>
      </c>
      <c r="J20" s="325">
        <f t="shared" si="0"/>
        <v>0</v>
      </c>
      <c r="K20" s="913"/>
      <c r="L20" s="950"/>
      <c r="M20" s="916"/>
      <c r="N20" s="922"/>
      <c r="O20" s="919"/>
      <c r="P20" s="925"/>
      <c r="Q20" s="910"/>
      <c r="R20" s="898"/>
      <c r="S20" s="907"/>
      <c r="T20" s="934"/>
      <c r="U20" s="928"/>
      <c r="V20" s="910"/>
      <c r="W20" s="931"/>
      <c r="X20" s="901"/>
      <c r="Y20" s="892"/>
      <c r="Z20" s="901"/>
      <c r="AA20" s="892" t="str">
        <f>IF(S20&gt;0,SUM(S20/T20*100),"")</f>
        <v/>
      </c>
      <c r="AB20" s="904"/>
      <c r="AC20" s="928"/>
      <c r="AD20" s="895" t="str">
        <f>IF(V20&gt;0,SUM(V20/W20*100),"")</f>
        <v/>
      </c>
      <c r="AE20" s="937"/>
      <c r="AF20" s="947"/>
      <c r="AG20" s="16"/>
      <c r="AH20" s="16"/>
      <c r="AI20" s="16"/>
    </row>
    <row r="21" spans="1:35" ht="13.7" customHeight="1" thickBot="1" x14ac:dyDescent="0.25">
      <c r="A21" s="854"/>
      <c r="B21" s="323">
        <v>20</v>
      </c>
      <c r="C21" s="324">
        <f>SUM('Zeiten-buchen'!H135:H141)</f>
        <v>0</v>
      </c>
      <c r="D21" s="324">
        <f>SUM('Zeiten-buchen'!I135:I141)</f>
        <v>0</v>
      </c>
      <c r="E21" s="325">
        <f>SUM('Zeiten-buchen'!U135:U141)</f>
        <v>0</v>
      </c>
      <c r="F21" s="107">
        <f>SUM('Zeiten-buchen'!V135:V141)</f>
        <v>0</v>
      </c>
      <c r="G21" s="107">
        <f>SUM('Zeiten-buchen'!W135:W141)</f>
        <v>0</v>
      </c>
      <c r="H21" s="326">
        <f>SUM('Zeiten-buchen'!T135:T141)</f>
        <v>0</v>
      </c>
      <c r="I21" s="327">
        <f>SUM('Zeiten-buchen'!X135:X141)</f>
        <v>0</v>
      </c>
      <c r="J21" s="325">
        <f t="shared" si="0"/>
        <v>0</v>
      </c>
      <c r="K21" s="913"/>
      <c r="L21" s="950"/>
      <c r="M21" s="916"/>
      <c r="N21" s="922"/>
      <c r="O21" s="919"/>
      <c r="P21" s="925"/>
      <c r="Q21" s="910"/>
      <c r="R21" s="898"/>
      <c r="S21" s="907"/>
      <c r="T21" s="934"/>
      <c r="U21" s="928"/>
      <c r="V21" s="910"/>
      <c r="W21" s="931"/>
      <c r="X21" s="901"/>
      <c r="Y21" s="892"/>
      <c r="Z21" s="901"/>
      <c r="AA21" s="892" t="str">
        <f>IF(S21&gt;0,SUM(S21/T21*100),"")</f>
        <v/>
      </c>
      <c r="AB21" s="904"/>
      <c r="AC21" s="928"/>
      <c r="AD21" s="895" t="str">
        <f>IF(V21&gt;0,SUM(V21/W21*100),"")</f>
        <v/>
      </c>
      <c r="AE21" s="937"/>
      <c r="AF21" s="947"/>
      <c r="AG21" s="16"/>
      <c r="AH21" s="16"/>
      <c r="AI21" s="16"/>
    </row>
    <row r="22" spans="1:35" ht="13.7" customHeight="1" thickBot="1" x14ac:dyDescent="0.25">
      <c r="A22" s="854"/>
      <c r="B22" s="328">
        <v>21</v>
      </c>
      <c r="C22" s="329">
        <f>SUM('Zeiten-buchen'!H142:H148)</f>
        <v>0</v>
      </c>
      <c r="D22" s="329">
        <f>SUM('Zeiten-buchen'!I142:I148)</f>
        <v>0</v>
      </c>
      <c r="E22" s="199">
        <f>SUM('Zeiten-buchen'!U142:U148)</f>
        <v>0</v>
      </c>
      <c r="F22" s="302">
        <f>SUM('Zeiten-buchen'!V142:V148)</f>
        <v>0</v>
      </c>
      <c r="G22" s="302">
        <f>SUM('Zeiten-buchen'!W142:W148)</f>
        <v>0</v>
      </c>
      <c r="H22" s="330">
        <f>SUM('Zeiten-buchen'!T142:T148)</f>
        <v>0</v>
      </c>
      <c r="I22" s="200">
        <f>SUM('Zeiten-buchen'!X142:X148)</f>
        <v>0</v>
      </c>
      <c r="J22" s="199">
        <f t="shared" si="0"/>
        <v>0</v>
      </c>
      <c r="K22" s="914"/>
      <c r="L22" s="951"/>
      <c r="M22" s="917"/>
      <c r="N22" s="923"/>
      <c r="O22" s="920"/>
      <c r="P22" s="926"/>
      <c r="Q22" s="911"/>
      <c r="R22" s="899"/>
      <c r="S22" s="908"/>
      <c r="T22" s="935"/>
      <c r="U22" s="929"/>
      <c r="V22" s="911"/>
      <c r="W22" s="932"/>
      <c r="X22" s="902"/>
      <c r="Y22" s="893"/>
      <c r="Z22" s="902"/>
      <c r="AA22" s="893" t="str">
        <f>IF(S22&gt;0,SUM(S22/T22*100),"")</f>
        <v/>
      </c>
      <c r="AB22" s="905"/>
      <c r="AC22" s="929"/>
      <c r="AD22" s="896" t="str">
        <f>IF(V22&gt;0,SUM(V22/W22*100),"")</f>
        <v/>
      </c>
      <c r="AE22" s="938"/>
      <c r="AF22" s="948"/>
      <c r="AG22" s="16"/>
      <c r="AH22" s="16"/>
      <c r="AI22" s="16"/>
    </row>
    <row r="23" spans="1:35" ht="13.7" customHeight="1" thickBot="1" x14ac:dyDescent="0.25">
      <c r="A23" s="854" t="s">
        <v>91</v>
      </c>
      <c r="B23" s="331">
        <v>22</v>
      </c>
      <c r="C23" s="320">
        <f>SUM('Zeiten-buchen'!H149:H155)</f>
        <v>0</v>
      </c>
      <c r="D23" s="320">
        <f>SUM('Zeiten-buchen'!I149:I155)</f>
        <v>0</v>
      </c>
      <c r="E23" s="198">
        <f>SUM('Zeiten-buchen'!U149:U155)</f>
        <v>0</v>
      </c>
      <c r="F23" s="321">
        <f>SUM('Zeiten-buchen'!V149:V155)</f>
        <v>0</v>
      </c>
      <c r="G23" s="321">
        <f>SUM('Zeiten-buchen'!W149:W155)</f>
        <v>0</v>
      </c>
      <c r="H23" s="322">
        <f>SUM('Zeiten-buchen'!T149:T155)</f>
        <v>0</v>
      </c>
      <c r="I23" s="187">
        <f>SUM('Zeiten-buchen'!X149:X155)</f>
        <v>0</v>
      </c>
      <c r="J23" s="198">
        <f t="shared" si="0"/>
        <v>0</v>
      </c>
      <c r="K23" s="912">
        <f>SUM(D23:D27)</f>
        <v>0</v>
      </c>
      <c r="L23" s="949">
        <f>('WWS - Daten'!AO7)</f>
        <v>90.33</v>
      </c>
      <c r="M23" s="915">
        <f>SUM(J23:J27)</f>
        <v>0</v>
      </c>
      <c r="N23" s="921">
        <f>SUM('Zeiten-buchen'!AL149:AL183)</f>
        <v>0</v>
      </c>
      <c r="O23" s="918">
        <f>('WWS - Daten'!E7)</f>
        <v>0</v>
      </c>
      <c r="P23" s="924">
        <f>('WWS - Daten'!F7)</f>
        <v>0</v>
      </c>
      <c r="Q23" s="909">
        <f>('WWS - Daten'!G7)</f>
        <v>0</v>
      </c>
      <c r="R23" s="897">
        <f>('WWS - Daten'!H7)</f>
        <v>0</v>
      </c>
      <c r="S23" s="906" t="str">
        <f>('WWS - Daten'!T7)</f>
        <v/>
      </c>
      <c r="T23" s="933" t="str">
        <f>IF('WWS - Daten'!E7&gt;0,SUM('WWS - Daten'!U7),"")</f>
        <v/>
      </c>
      <c r="U23" s="897">
        <f>('WWS - Daten'!J7)</f>
        <v>0</v>
      </c>
      <c r="V23" s="909">
        <f>SUM('WWS - Daten'!V7)</f>
        <v>0</v>
      </c>
      <c r="W23" s="930">
        <f>SUM('WWS - Daten'!W7)</f>
        <v>0</v>
      </c>
      <c r="X23" s="900">
        <f>SUM('WWS - Daten'!Z7)</f>
        <v>0</v>
      </c>
      <c r="Y23" s="891" t="str">
        <f>IF('WWS - Daten'!M7&gt;0,SUM('WWS - Daten'!AA7),"")</f>
        <v/>
      </c>
      <c r="Z23" s="900">
        <f>SUM('WWS - Daten'!AC7)</f>
        <v>0</v>
      </c>
      <c r="AA23" s="891" t="str">
        <f>IF('WWS - Daten'!Q7&gt;0,SUM('WWS - Daten'!AD7),"")</f>
        <v/>
      </c>
      <c r="AB23" s="903">
        <f>SUM('WWS - Daten'!X7)</f>
        <v>0</v>
      </c>
      <c r="AC23" s="897">
        <f>SUM('WWS - Daten'!AL7)</f>
        <v>0</v>
      </c>
      <c r="AD23" s="894" t="str">
        <f>IF('WWS - Daten'!G7&gt;0,SUM('WWS - Daten'!Y7),"")</f>
        <v/>
      </c>
      <c r="AE23" s="936">
        <f>SUM('WWS - Daten'!R7)</f>
        <v>0</v>
      </c>
      <c r="AF23" s="946">
        <f>SUM('WWS - Daten'!S7)</f>
        <v>0</v>
      </c>
      <c r="AG23" s="16"/>
      <c r="AH23" s="16"/>
      <c r="AI23" s="16"/>
    </row>
    <row r="24" spans="1:35" ht="13.7" customHeight="1" thickBot="1" x14ac:dyDescent="0.25">
      <c r="A24" s="854"/>
      <c r="B24" s="323">
        <v>23</v>
      </c>
      <c r="C24" s="324">
        <f>SUM('Zeiten-buchen'!H156:H162)</f>
        <v>0</v>
      </c>
      <c r="D24" s="324">
        <f>SUM('Zeiten-buchen'!I156:I162)</f>
        <v>0</v>
      </c>
      <c r="E24" s="325">
        <f>SUM('Zeiten-buchen'!U156:U162)</f>
        <v>0</v>
      </c>
      <c r="F24" s="107">
        <f>SUM('Zeiten-buchen'!V156:V162)</f>
        <v>0</v>
      </c>
      <c r="G24" s="107">
        <f>SUM('Zeiten-buchen'!W156:W162)</f>
        <v>0</v>
      </c>
      <c r="H24" s="326">
        <f>SUM('Zeiten-buchen'!T156:T162)</f>
        <v>0</v>
      </c>
      <c r="I24" s="327">
        <f>SUM('Zeiten-buchen'!X156:X162)</f>
        <v>0</v>
      </c>
      <c r="J24" s="325">
        <f t="shared" si="0"/>
        <v>0</v>
      </c>
      <c r="K24" s="913"/>
      <c r="L24" s="950"/>
      <c r="M24" s="916"/>
      <c r="N24" s="922"/>
      <c r="O24" s="919"/>
      <c r="P24" s="925"/>
      <c r="Q24" s="910"/>
      <c r="R24" s="898"/>
      <c r="S24" s="907"/>
      <c r="T24" s="934"/>
      <c r="U24" s="898"/>
      <c r="V24" s="910"/>
      <c r="W24" s="931"/>
      <c r="X24" s="901"/>
      <c r="Y24" s="892"/>
      <c r="Z24" s="901"/>
      <c r="AA24" s="892"/>
      <c r="AB24" s="904"/>
      <c r="AC24" s="898"/>
      <c r="AD24" s="895"/>
      <c r="AE24" s="937"/>
      <c r="AF24" s="947"/>
      <c r="AG24" s="16"/>
      <c r="AH24" s="16"/>
      <c r="AI24" s="16"/>
    </row>
    <row r="25" spans="1:35" ht="13.7" customHeight="1" thickBot="1" x14ac:dyDescent="0.25">
      <c r="A25" s="854"/>
      <c r="B25" s="323">
        <v>24</v>
      </c>
      <c r="C25" s="324">
        <f>SUM('Zeiten-buchen'!H163:H169)</f>
        <v>0</v>
      </c>
      <c r="D25" s="324">
        <f>SUM('Zeiten-buchen'!I163:I169)</f>
        <v>0</v>
      </c>
      <c r="E25" s="325">
        <f>SUM('Zeiten-buchen'!U163:U169)</f>
        <v>0</v>
      </c>
      <c r="F25" s="107">
        <f>SUM('Zeiten-buchen'!V163:V169)</f>
        <v>0</v>
      </c>
      <c r="G25" s="107">
        <f>SUM('Zeiten-buchen'!W163:W169)</f>
        <v>0</v>
      </c>
      <c r="H25" s="326">
        <f>SUM('Zeiten-buchen'!T163:T169)</f>
        <v>0</v>
      </c>
      <c r="I25" s="327">
        <f>SUM('Zeiten-buchen'!X163:X169)</f>
        <v>0</v>
      </c>
      <c r="J25" s="325">
        <f t="shared" si="0"/>
        <v>0</v>
      </c>
      <c r="K25" s="913"/>
      <c r="L25" s="950"/>
      <c r="M25" s="916"/>
      <c r="N25" s="922"/>
      <c r="O25" s="919"/>
      <c r="P25" s="925"/>
      <c r="Q25" s="910"/>
      <c r="R25" s="898"/>
      <c r="S25" s="907"/>
      <c r="T25" s="934"/>
      <c r="U25" s="898"/>
      <c r="V25" s="910"/>
      <c r="W25" s="931"/>
      <c r="X25" s="901"/>
      <c r="Y25" s="892"/>
      <c r="Z25" s="901"/>
      <c r="AA25" s="892"/>
      <c r="AB25" s="904"/>
      <c r="AC25" s="898"/>
      <c r="AD25" s="895"/>
      <c r="AE25" s="937"/>
      <c r="AF25" s="947"/>
      <c r="AG25" s="16"/>
      <c r="AH25" s="16"/>
      <c r="AI25" s="16"/>
    </row>
    <row r="26" spans="1:35" ht="13.7" customHeight="1" thickBot="1" x14ac:dyDescent="0.25">
      <c r="A26" s="854"/>
      <c r="B26" s="323">
        <v>25</v>
      </c>
      <c r="C26" s="324">
        <f>SUM('Zeiten-buchen'!H170:H176)</f>
        <v>0</v>
      </c>
      <c r="D26" s="324">
        <f>SUM('Zeiten-buchen'!I170:I176)</f>
        <v>0</v>
      </c>
      <c r="E26" s="325">
        <f>SUM('Zeiten-buchen'!U170:U176)</f>
        <v>0</v>
      </c>
      <c r="F26" s="107">
        <f>SUM('Zeiten-buchen'!V170:V176)</f>
        <v>0</v>
      </c>
      <c r="G26" s="107">
        <f>SUM('Zeiten-buchen'!W170:W176)</f>
        <v>0</v>
      </c>
      <c r="H26" s="326">
        <f>SUM('Zeiten-buchen'!T170:T176)</f>
        <v>0</v>
      </c>
      <c r="I26" s="327">
        <f>SUM('Zeiten-buchen'!X170:X176)</f>
        <v>0</v>
      </c>
      <c r="J26" s="325">
        <f t="shared" si="0"/>
        <v>0</v>
      </c>
      <c r="K26" s="913"/>
      <c r="L26" s="950"/>
      <c r="M26" s="916"/>
      <c r="N26" s="922"/>
      <c r="O26" s="919"/>
      <c r="P26" s="925"/>
      <c r="Q26" s="910"/>
      <c r="R26" s="898"/>
      <c r="S26" s="907"/>
      <c r="T26" s="934"/>
      <c r="U26" s="898"/>
      <c r="V26" s="910"/>
      <c r="W26" s="931"/>
      <c r="X26" s="901"/>
      <c r="Y26" s="892"/>
      <c r="Z26" s="901"/>
      <c r="AA26" s="892"/>
      <c r="AB26" s="904"/>
      <c r="AC26" s="898"/>
      <c r="AD26" s="895"/>
      <c r="AE26" s="937"/>
      <c r="AF26" s="947"/>
      <c r="AG26" s="16"/>
      <c r="AH26" s="16"/>
      <c r="AI26" s="16"/>
    </row>
    <row r="27" spans="1:35" ht="13.7" customHeight="1" thickBot="1" x14ac:dyDescent="0.25">
      <c r="A27" s="854"/>
      <c r="B27" s="328">
        <v>26</v>
      </c>
      <c r="C27" s="329">
        <f>SUM('Zeiten-buchen'!H177:H183)</f>
        <v>0</v>
      </c>
      <c r="D27" s="329">
        <f>SUM('Zeiten-buchen'!I177:I183)</f>
        <v>0</v>
      </c>
      <c r="E27" s="199">
        <f>SUM('Zeiten-buchen'!U177:U183)</f>
        <v>0</v>
      </c>
      <c r="F27" s="302">
        <f>SUM('Zeiten-buchen'!V177:V183)</f>
        <v>0</v>
      </c>
      <c r="G27" s="302">
        <f>SUM('Zeiten-buchen'!W177:W183)</f>
        <v>0</v>
      </c>
      <c r="H27" s="330">
        <f>SUM('Zeiten-buchen'!T177:T183)</f>
        <v>0</v>
      </c>
      <c r="I27" s="200">
        <f>SUM('Zeiten-buchen'!X177:X183)</f>
        <v>0</v>
      </c>
      <c r="J27" s="199">
        <f t="shared" si="0"/>
        <v>0</v>
      </c>
      <c r="K27" s="914"/>
      <c r="L27" s="951"/>
      <c r="M27" s="917"/>
      <c r="N27" s="923"/>
      <c r="O27" s="920"/>
      <c r="P27" s="926"/>
      <c r="Q27" s="911"/>
      <c r="R27" s="899"/>
      <c r="S27" s="908"/>
      <c r="T27" s="935"/>
      <c r="U27" s="899"/>
      <c r="V27" s="911"/>
      <c r="W27" s="932"/>
      <c r="X27" s="902"/>
      <c r="Y27" s="893"/>
      <c r="Z27" s="902"/>
      <c r="AA27" s="893"/>
      <c r="AB27" s="905"/>
      <c r="AC27" s="899"/>
      <c r="AD27" s="896"/>
      <c r="AE27" s="938"/>
      <c r="AF27" s="948"/>
      <c r="AG27" s="16"/>
      <c r="AH27" s="16"/>
      <c r="AI27" s="16"/>
    </row>
    <row r="28" spans="1:35" ht="13.7" customHeight="1" thickBot="1" x14ac:dyDescent="0.25">
      <c r="A28" s="854" t="s">
        <v>92</v>
      </c>
      <c r="B28" s="323">
        <v>27</v>
      </c>
      <c r="C28" s="320">
        <f>SUM('Zeiten-buchen'!H184:H190)</f>
        <v>0</v>
      </c>
      <c r="D28" s="320">
        <f>SUM('Zeiten-buchen'!I184:I190)</f>
        <v>0</v>
      </c>
      <c r="E28" s="198">
        <f>SUM('Zeiten-buchen'!U184:U190)</f>
        <v>0</v>
      </c>
      <c r="F28" s="321">
        <f>SUM('Zeiten-buchen'!V184:V190)</f>
        <v>0</v>
      </c>
      <c r="G28" s="321">
        <f>SUM('Zeiten-buchen'!W184:W190)</f>
        <v>0</v>
      </c>
      <c r="H28" s="322">
        <f>SUM('Zeiten-buchen'!T184:T190)</f>
        <v>0</v>
      </c>
      <c r="I28" s="187">
        <f>SUM('Zeiten-buchen'!X184:X190)</f>
        <v>0</v>
      </c>
      <c r="J28" s="198">
        <f t="shared" si="0"/>
        <v>0</v>
      </c>
      <c r="K28" s="912">
        <f>SUM(D28:D31)</f>
        <v>0</v>
      </c>
      <c r="L28" s="949">
        <f>('WWS - Daten'!AO8)</f>
        <v>149.79</v>
      </c>
      <c r="M28" s="915">
        <f>SUM(J28:J31)</f>
        <v>0</v>
      </c>
      <c r="N28" s="921">
        <f>SUM('Zeiten-buchen'!AL184:AL211)</f>
        <v>0</v>
      </c>
      <c r="O28" s="918">
        <f>('WWS - Daten'!E8)</f>
        <v>0</v>
      </c>
      <c r="P28" s="924">
        <f>('WWS - Daten'!F8)</f>
        <v>0</v>
      </c>
      <c r="Q28" s="909">
        <f>'WWS - Daten'!G8</f>
        <v>0</v>
      </c>
      <c r="R28" s="897">
        <f>('WWS - Daten'!H8)</f>
        <v>0</v>
      </c>
      <c r="S28" s="906" t="str">
        <f>('WWS - Daten'!T8)</f>
        <v/>
      </c>
      <c r="T28" s="933" t="str">
        <f>IF('WWS - Daten'!E8&gt;0,SUM('WWS - Daten'!U8),"")</f>
        <v/>
      </c>
      <c r="U28" s="927">
        <f>('WWS - Daten'!J8)</f>
        <v>0</v>
      </c>
      <c r="V28" s="909">
        <f>SUM('WWS - Daten'!V8)</f>
        <v>0</v>
      </c>
      <c r="W28" s="930">
        <f>SUM('WWS - Daten'!W8)</f>
        <v>0</v>
      </c>
      <c r="X28" s="900">
        <f>SUM('WWS - Daten'!Z8)</f>
        <v>0</v>
      </c>
      <c r="Y28" s="891" t="str">
        <f>IF('WWS - Daten'!M8&gt;0,SUM('WWS - Daten'!AA8),"")</f>
        <v/>
      </c>
      <c r="Z28" s="900">
        <f>SUM('WWS - Daten'!AC8)</f>
        <v>0</v>
      </c>
      <c r="AA28" s="891" t="str">
        <f>IF('WWS - Daten'!Q8&gt;0,SUM('WWS - Daten'!AD8),"")</f>
        <v/>
      </c>
      <c r="AB28" s="903">
        <f>SUM('WWS - Daten'!X8)</f>
        <v>0</v>
      </c>
      <c r="AC28" s="927">
        <f>SUM('WWS - Daten'!AL8)</f>
        <v>0</v>
      </c>
      <c r="AD28" s="894" t="str">
        <f>IF('WWS - Daten'!G8&gt;0,SUM('WWS - Daten'!Y8),"")</f>
        <v/>
      </c>
      <c r="AE28" s="936">
        <f>SUM('WWS - Daten'!R8)</f>
        <v>0</v>
      </c>
      <c r="AF28" s="946">
        <f>SUM('WWS - Daten'!S8)</f>
        <v>0</v>
      </c>
      <c r="AG28" s="16"/>
      <c r="AH28" s="16"/>
      <c r="AI28" s="16"/>
    </row>
    <row r="29" spans="1:35" ht="13.7" customHeight="1" thickBot="1" x14ac:dyDescent="0.25">
      <c r="A29" s="854"/>
      <c r="B29" s="323">
        <v>28</v>
      </c>
      <c r="C29" s="324">
        <f>SUM('Zeiten-buchen'!H191:H197)</f>
        <v>0</v>
      </c>
      <c r="D29" s="324">
        <f>SUM('Zeiten-buchen'!I191:I197)</f>
        <v>0</v>
      </c>
      <c r="E29" s="325">
        <f>SUM('Zeiten-buchen'!U191:U197)</f>
        <v>0</v>
      </c>
      <c r="F29" s="107">
        <f>SUM('Zeiten-buchen'!V191:V197)</f>
        <v>0</v>
      </c>
      <c r="G29" s="107">
        <f>SUM('Zeiten-buchen'!W191:W197)</f>
        <v>0</v>
      </c>
      <c r="H29" s="326">
        <f>SUM('Zeiten-buchen'!T191:T197)</f>
        <v>0</v>
      </c>
      <c r="I29" s="327">
        <f>SUM('Zeiten-buchen'!X191:X197)</f>
        <v>0</v>
      </c>
      <c r="J29" s="325">
        <f t="shared" si="0"/>
        <v>0</v>
      </c>
      <c r="K29" s="913"/>
      <c r="L29" s="950"/>
      <c r="M29" s="916"/>
      <c r="N29" s="922"/>
      <c r="O29" s="919"/>
      <c r="P29" s="925"/>
      <c r="Q29" s="910"/>
      <c r="R29" s="898"/>
      <c r="S29" s="907"/>
      <c r="T29" s="934"/>
      <c r="U29" s="928"/>
      <c r="V29" s="910"/>
      <c r="W29" s="931"/>
      <c r="X29" s="901"/>
      <c r="Y29" s="892"/>
      <c r="Z29" s="901"/>
      <c r="AA29" s="892" t="str">
        <f>IF(S29&gt;0,SUM(S29/T29*100),"")</f>
        <v/>
      </c>
      <c r="AB29" s="904"/>
      <c r="AC29" s="928"/>
      <c r="AD29" s="895" t="str">
        <f>IF(V29&gt;0,SUM(V29/W29*100),"")</f>
        <v/>
      </c>
      <c r="AE29" s="937"/>
      <c r="AF29" s="947"/>
      <c r="AG29" s="16"/>
      <c r="AH29" s="16"/>
      <c r="AI29" s="16"/>
    </row>
    <row r="30" spans="1:35" ht="13.7" customHeight="1" thickBot="1" x14ac:dyDescent="0.25">
      <c r="A30" s="854"/>
      <c r="B30" s="323">
        <v>29</v>
      </c>
      <c r="C30" s="324">
        <f>SUM('Zeiten-buchen'!H198:H204)</f>
        <v>0</v>
      </c>
      <c r="D30" s="324">
        <f>SUM('Zeiten-buchen'!I198:I204)</f>
        <v>0</v>
      </c>
      <c r="E30" s="325">
        <f>SUM('Zeiten-buchen'!U198:U204)</f>
        <v>0</v>
      </c>
      <c r="F30" s="107">
        <f>SUM('Zeiten-buchen'!V198:V204)</f>
        <v>0</v>
      </c>
      <c r="G30" s="107">
        <f>SUM('Zeiten-buchen'!W198:W204)</f>
        <v>0</v>
      </c>
      <c r="H30" s="326">
        <f>SUM('Zeiten-buchen'!T198:T204)</f>
        <v>0</v>
      </c>
      <c r="I30" s="327">
        <f>SUM('Zeiten-buchen'!X198:X204)</f>
        <v>0</v>
      </c>
      <c r="J30" s="325">
        <f t="shared" si="0"/>
        <v>0</v>
      </c>
      <c r="K30" s="913"/>
      <c r="L30" s="950"/>
      <c r="M30" s="916"/>
      <c r="N30" s="922"/>
      <c r="O30" s="919"/>
      <c r="P30" s="925"/>
      <c r="Q30" s="910"/>
      <c r="R30" s="898"/>
      <c r="S30" s="907"/>
      <c r="T30" s="934"/>
      <c r="U30" s="928"/>
      <c r="V30" s="910"/>
      <c r="W30" s="931"/>
      <c r="X30" s="901"/>
      <c r="Y30" s="892"/>
      <c r="Z30" s="901"/>
      <c r="AA30" s="892" t="str">
        <f>IF(S30&gt;0,SUM(S30/T30*100),"")</f>
        <v/>
      </c>
      <c r="AB30" s="904"/>
      <c r="AC30" s="928"/>
      <c r="AD30" s="895" t="str">
        <f>IF(V30&gt;0,SUM(V30/W30*100),"")</f>
        <v/>
      </c>
      <c r="AE30" s="937"/>
      <c r="AF30" s="947"/>
      <c r="AG30" s="16"/>
      <c r="AH30" s="16"/>
      <c r="AI30" s="16"/>
    </row>
    <row r="31" spans="1:35" ht="13.7" customHeight="1" thickBot="1" x14ac:dyDescent="0.25">
      <c r="A31" s="854"/>
      <c r="B31" s="328">
        <v>30</v>
      </c>
      <c r="C31" s="329">
        <f>SUM('Zeiten-buchen'!H205:H211)</f>
        <v>0</v>
      </c>
      <c r="D31" s="329">
        <f>SUM('Zeiten-buchen'!I205:I211)</f>
        <v>0</v>
      </c>
      <c r="E31" s="199">
        <f>SUM('Zeiten-buchen'!U205:U211)</f>
        <v>0</v>
      </c>
      <c r="F31" s="302">
        <f>SUM('Zeiten-buchen'!V205:V211)</f>
        <v>0</v>
      </c>
      <c r="G31" s="302">
        <f>SUM('Zeiten-buchen'!W205:W211)</f>
        <v>0</v>
      </c>
      <c r="H31" s="330">
        <f>SUM('Zeiten-buchen'!T205:T211)</f>
        <v>0</v>
      </c>
      <c r="I31" s="200">
        <f>SUM('Zeiten-buchen'!X205:X211)</f>
        <v>0</v>
      </c>
      <c r="J31" s="199">
        <f t="shared" si="0"/>
        <v>0</v>
      </c>
      <c r="K31" s="914"/>
      <c r="L31" s="951"/>
      <c r="M31" s="917"/>
      <c r="N31" s="923"/>
      <c r="O31" s="920"/>
      <c r="P31" s="926"/>
      <c r="Q31" s="911"/>
      <c r="R31" s="899"/>
      <c r="S31" s="908"/>
      <c r="T31" s="935"/>
      <c r="U31" s="929"/>
      <c r="V31" s="911"/>
      <c r="W31" s="932"/>
      <c r="X31" s="902"/>
      <c r="Y31" s="893"/>
      <c r="Z31" s="902"/>
      <c r="AA31" s="893" t="str">
        <f>IF(S31&gt;0,SUM(S31/T31*100),"")</f>
        <v/>
      </c>
      <c r="AB31" s="905"/>
      <c r="AC31" s="929"/>
      <c r="AD31" s="896" t="str">
        <f>IF(V31&gt;0,SUM(V31/W31*100),"")</f>
        <v/>
      </c>
      <c r="AE31" s="938"/>
      <c r="AF31" s="948"/>
      <c r="AG31" s="16"/>
      <c r="AH31" s="16"/>
      <c r="AI31" s="16"/>
    </row>
    <row r="32" spans="1:35" ht="13.7" customHeight="1" thickBot="1" x14ac:dyDescent="0.25">
      <c r="A32" s="854" t="s">
        <v>93</v>
      </c>
      <c r="B32" s="331">
        <v>31</v>
      </c>
      <c r="C32" s="320">
        <f>SUM('Zeiten-buchen'!H212:H218)</f>
        <v>0</v>
      </c>
      <c r="D32" s="320">
        <f>SUM('Zeiten-buchen'!I212:I218)</f>
        <v>0</v>
      </c>
      <c r="E32" s="198">
        <f>SUM('Zeiten-buchen'!U212:U218)</f>
        <v>0</v>
      </c>
      <c r="F32" s="321">
        <f>SUM('Zeiten-buchen'!V212:V218)</f>
        <v>0</v>
      </c>
      <c r="G32" s="321">
        <f>SUM('Zeiten-buchen'!W212:W218)</f>
        <v>0</v>
      </c>
      <c r="H32" s="322">
        <f>SUM('Zeiten-buchen'!T212:T218)</f>
        <v>0</v>
      </c>
      <c r="I32" s="187">
        <f>SUM('Zeiten-buchen'!X212:X218)</f>
        <v>0</v>
      </c>
      <c r="J32" s="198">
        <f t="shared" si="0"/>
        <v>0</v>
      </c>
      <c r="K32" s="912">
        <f>SUM(D32:D36)</f>
        <v>0</v>
      </c>
      <c r="L32" s="949">
        <f>('WWS - Daten'!AO9)</f>
        <v>194.38</v>
      </c>
      <c r="M32" s="915">
        <f>SUM(J32:J36)</f>
        <v>0</v>
      </c>
      <c r="N32" s="921">
        <f>SUM('Zeiten-buchen'!AL212:AL246)</f>
        <v>0</v>
      </c>
      <c r="O32" s="918">
        <f>('WWS - Daten'!E9)</f>
        <v>0</v>
      </c>
      <c r="P32" s="924">
        <f>('WWS - Daten'!F9)</f>
        <v>0</v>
      </c>
      <c r="Q32" s="909">
        <f>('WWS - Daten'!G9)</f>
        <v>0</v>
      </c>
      <c r="R32" s="897">
        <f>('WWS - Daten'!H9)</f>
        <v>0</v>
      </c>
      <c r="S32" s="906" t="str">
        <f>('WWS - Daten'!T9)</f>
        <v/>
      </c>
      <c r="T32" s="933" t="str">
        <f>IF('WWS - Daten'!E9&gt;0,SUM('WWS - Daten'!U9),"")</f>
        <v/>
      </c>
      <c r="U32" s="897">
        <f>('WWS - Daten'!J9)</f>
        <v>0</v>
      </c>
      <c r="V32" s="909">
        <f>SUM('WWS - Daten'!V9)</f>
        <v>0</v>
      </c>
      <c r="W32" s="930">
        <f>SUM('WWS - Daten'!W9)</f>
        <v>0</v>
      </c>
      <c r="X32" s="900">
        <f>SUM('WWS - Daten'!Z9)</f>
        <v>0</v>
      </c>
      <c r="Y32" s="891" t="str">
        <f>IF('WWS - Daten'!M9&gt;0,SUM('WWS - Daten'!AA9),"")</f>
        <v/>
      </c>
      <c r="Z32" s="900">
        <f>SUM('WWS - Daten'!AC9)</f>
        <v>0</v>
      </c>
      <c r="AA32" s="891" t="str">
        <f>IF('WWS - Daten'!Q9&gt;0,SUM('WWS - Daten'!AD9),"")</f>
        <v/>
      </c>
      <c r="AB32" s="903">
        <f>SUM('WWS - Daten'!X9)</f>
        <v>0</v>
      </c>
      <c r="AC32" s="897">
        <f>SUM('WWS - Daten'!AL9)</f>
        <v>0</v>
      </c>
      <c r="AD32" s="894" t="str">
        <f>IF('WWS - Daten'!G9&gt;0,SUM('WWS - Daten'!Y9),"")</f>
        <v/>
      </c>
      <c r="AE32" s="936">
        <f>SUM('WWS - Daten'!R9)</f>
        <v>0</v>
      </c>
      <c r="AF32" s="946">
        <f>SUM('WWS - Daten'!S9)</f>
        <v>0</v>
      </c>
      <c r="AG32" s="16"/>
      <c r="AH32" s="16"/>
      <c r="AI32" s="16"/>
    </row>
    <row r="33" spans="1:35" ht="13.7" customHeight="1" thickBot="1" x14ac:dyDescent="0.25">
      <c r="A33" s="854"/>
      <c r="B33" s="323">
        <v>32</v>
      </c>
      <c r="C33" s="324">
        <f>SUM('Zeiten-buchen'!H219:H225)</f>
        <v>0</v>
      </c>
      <c r="D33" s="324">
        <f>SUM('Zeiten-buchen'!I219:I225)</f>
        <v>0</v>
      </c>
      <c r="E33" s="325">
        <f>SUM('Zeiten-buchen'!U219:U225)</f>
        <v>0</v>
      </c>
      <c r="F33" s="107">
        <f>SUM('Zeiten-buchen'!V219:V225)</f>
        <v>0</v>
      </c>
      <c r="G33" s="107">
        <f>SUM('Zeiten-buchen'!W219:W225)</f>
        <v>0</v>
      </c>
      <c r="H33" s="326">
        <f>SUM('Zeiten-buchen'!T219:T225)</f>
        <v>0</v>
      </c>
      <c r="I33" s="327">
        <f>SUM('Zeiten-buchen'!X219:X225)</f>
        <v>0</v>
      </c>
      <c r="J33" s="325">
        <f t="shared" si="0"/>
        <v>0</v>
      </c>
      <c r="K33" s="913"/>
      <c r="L33" s="950"/>
      <c r="M33" s="916"/>
      <c r="N33" s="922"/>
      <c r="O33" s="919"/>
      <c r="P33" s="925"/>
      <c r="Q33" s="910"/>
      <c r="R33" s="898"/>
      <c r="S33" s="907"/>
      <c r="T33" s="934"/>
      <c r="U33" s="898"/>
      <c r="V33" s="910"/>
      <c r="W33" s="931"/>
      <c r="X33" s="901"/>
      <c r="Y33" s="892"/>
      <c r="Z33" s="901"/>
      <c r="AA33" s="892"/>
      <c r="AB33" s="904"/>
      <c r="AC33" s="898"/>
      <c r="AD33" s="895"/>
      <c r="AE33" s="937"/>
      <c r="AF33" s="947"/>
      <c r="AG33" s="16"/>
      <c r="AH33" s="16"/>
      <c r="AI33" s="16"/>
    </row>
    <row r="34" spans="1:35" ht="13.7" customHeight="1" thickBot="1" x14ac:dyDescent="0.25">
      <c r="A34" s="854"/>
      <c r="B34" s="323">
        <v>33</v>
      </c>
      <c r="C34" s="324">
        <f>SUM('Zeiten-buchen'!H226:H232)</f>
        <v>0</v>
      </c>
      <c r="D34" s="324">
        <f>SUM('Zeiten-buchen'!I226:I232)</f>
        <v>0</v>
      </c>
      <c r="E34" s="325">
        <f>SUM('Zeiten-buchen'!U226:U232)</f>
        <v>0</v>
      </c>
      <c r="F34" s="107">
        <f>SUM('Zeiten-buchen'!V226:V232)</f>
        <v>0</v>
      </c>
      <c r="G34" s="107">
        <f>SUM('Zeiten-buchen'!W226:W232)</f>
        <v>0</v>
      </c>
      <c r="H34" s="326">
        <f>SUM('Zeiten-buchen'!T226:T232)</f>
        <v>0</v>
      </c>
      <c r="I34" s="327">
        <f>SUM('Zeiten-buchen'!X226:X232)</f>
        <v>0</v>
      </c>
      <c r="J34" s="325">
        <f t="shared" ref="J34:J54" si="1">SUM(D34-C34+E34+F34+G34+H34+I34)</f>
        <v>0</v>
      </c>
      <c r="K34" s="913"/>
      <c r="L34" s="950"/>
      <c r="M34" s="916"/>
      <c r="N34" s="922"/>
      <c r="O34" s="919"/>
      <c r="P34" s="925"/>
      <c r="Q34" s="910"/>
      <c r="R34" s="898"/>
      <c r="S34" s="907"/>
      <c r="T34" s="934"/>
      <c r="U34" s="898"/>
      <c r="V34" s="910"/>
      <c r="W34" s="931"/>
      <c r="X34" s="901"/>
      <c r="Y34" s="892"/>
      <c r="Z34" s="901"/>
      <c r="AA34" s="892"/>
      <c r="AB34" s="904"/>
      <c r="AC34" s="898"/>
      <c r="AD34" s="895"/>
      <c r="AE34" s="937"/>
      <c r="AF34" s="947"/>
      <c r="AG34" s="16"/>
      <c r="AH34" s="16"/>
      <c r="AI34" s="16"/>
    </row>
    <row r="35" spans="1:35" ht="13.7" customHeight="1" thickBot="1" x14ac:dyDescent="0.25">
      <c r="A35" s="854"/>
      <c r="B35" s="323">
        <v>34</v>
      </c>
      <c r="C35" s="324">
        <f>SUM('Zeiten-buchen'!H233:H239)</f>
        <v>0</v>
      </c>
      <c r="D35" s="324">
        <f>SUM('Zeiten-buchen'!I233:I239)</f>
        <v>0</v>
      </c>
      <c r="E35" s="325">
        <f>SUM('Zeiten-buchen'!U233:U239)</f>
        <v>0</v>
      </c>
      <c r="F35" s="107">
        <f>SUM('Zeiten-buchen'!V233:V239)</f>
        <v>0</v>
      </c>
      <c r="G35" s="107">
        <f>SUM('Zeiten-buchen'!W233:W239)</f>
        <v>0</v>
      </c>
      <c r="H35" s="326">
        <f>SUM('Zeiten-buchen'!T233:T239)</f>
        <v>0</v>
      </c>
      <c r="I35" s="327">
        <f>SUM('Zeiten-buchen'!X233:X239)</f>
        <v>0</v>
      </c>
      <c r="J35" s="325">
        <f t="shared" si="1"/>
        <v>0</v>
      </c>
      <c r="K35" s="913"/>
      <c r="L35" s="950"/>
      <c r="M35" s="916"/>
      <c r="N35" s="922"/>
      <c r="O35" s="919"/>
      <c r="P35" s="925"/>
      <c r="Q35" s="910"/>
      <c r="R35" s="898"/>
      <c r="S35" s="907"/>
      <c r="T35" s="934"/>
      <c r="U35" s="898"/>
      <c r="V35" s="910"/>
      <c r="W35" s="931"/>
      <c r="X35" s="901"/>
      <c r="Y35" s="892"/>
      <c r="Z35" s="901"/>
      <c r="AA35" s="892"/>
      <c r="AB35" s="904"/>
      <c r="AC35" s="898"/>
      <c r="AD35" s="895"/>
      <c r="AE35" s="937"/>
      <c r="AF35" s="947"/>
      <c r="AG35" s="16"/>
      <c r="AH35" s="16"/>
      <c r="AI35" s="16"/>
    </row>
    <row r="36" spans="1:35" ht="12" customHeight="1" thickBot="1" x14ac:dyDescent="0.25">
      <c r="A36" s="854"/>
      <c r="B36" s="328">
        <v>35</v>
      </c>
      <c r="C36" s="329">
        <f>SUM('Zeiten-buchen'!H240:H246)</f>
        <v>0</v>
      </c>
      <c r="D36" s="329">
        <f>SUM('Zeiten-buchen'!I240:I246)</f>
        <v>0</v>
      </c>
      <c r="E36" s="199">
        <f>SUM('Zeiten-buchen'!U240:U246)</f>
        <v>0</v>
      </c>
      <c r="F36" s="302">
        <f>SUM('Zeiten-buchen'!V240:V246)</f>
        <v>0</v>
      </c>
      <c r="G36" s="302">
        <f>SUM('Zeiten-buchen'!W240:W246)</f>
        <v>0</v>
      </c>
      <c r="H36" s="330">
        <f>SUM('Zeiten-buchen'!T240:T246)</f>
        <v>0</v>
      </c>
      <c r="I36" s="200">
        <f>SUM('Zeiten-buchen'!X240:X246)</f>
        <v>0</v>
      </c>
      <c r="J36" s="199">
        <f t="shared" si="1"/>
        <v>0</v>
      </c>
      <c r="K36" s="914"/>
      <c r="L36" s="951"/>
      <c r="M36" s="917"/>
      <c r="N36" s="923"/>
      <c r="O36" s="920"/>
      <c r="P36" s="926"/>
      <c r="Q36" s="911"/>
      <c r="R36" s="899"/>
      <c r="S36" s="908"/>
      <c r="T36" s="935"/>
      <c r="U36" s="899"/>
      <c r="V36" s="911"/>
      <c r="W36" s="932"/>
      <c r="X36" s="902"/>
      <c r="Y36" s="893"/>
      <c r="Z36" s="902"/>
      <c r="AA36" s="893"/>
      <c r="AB36" s="905"/>
      <c r="AC36" s="899"/>
      <c r="AD36" s="896"/>
      <c r="AE36" s="938"/>
      <c r="AF36" s="948"/>
      <c r="AG36" s="16"/>
      <c r="AH36" s="16"/>
      <c r="AI36" s="16"/>
    </row>
    <row r="37" spans="1:35" ht="15" customHeight="1" thickBot="1" x14ac:dyDescent="0.25">
      <c r="A37" s="854" t="s">
        <v>94</v>
      </c>
      <c r="B37" s="323">
        <v>36</v>
      </c>
      <c r="C37" s="320">
        <f>SUM('Zeiten-buchen'!H247:H253)</f>
        <v>0</v>
      </c>
      <c r="D37" s="320">
        <f>SUM('Zeiten-buchen'!I247:I253)</f>
        <v>0</v>
      </c>
      <c r="E37" s="198">
        <f>SUM('Zeiten-buchen'!U247:U253)</f>
        <v>0</v>
      </c>
      <c r="F37" s="321">
        <f>SUM('Zeiten-buchen'!V247:V253)</f>
        <v>0</v>
      </c>
      <c r="G37" s="321">
        <f>SUM('Zeiten-buchen'!W247:W253)</f>
        <v>0</v>
      </c>
      <c r="H37" s="322">
        <f>SUM('Zeiten-buchen'!T247:T253)</f>
        <v>0</v>
      </c>
      <c r="I37" s="187">
        <f>SUM('Zeiten-buchen'!X247:X253)</f>
        <v>0</v>
      </c>
      <c r="J37" s="198">
        <f t="shared" si="1"/>
        <v>0</v>
      </c>
      <c r="K37" s="912">
        <f>SUM(D37:D40)</f>
        <v>0</v>
      </c>
      <c r="L37" s="949">
        <f>('WWS - Daten'!AO10)</f>
        <v>134.19</v>
      </c>
      <c r="M37" s="915">
        <f>SUM(J37:J40)</f>
        <v>0</v>
      </c>
      <c r="N37" s="921">
        <f>SUM('Zeiten-buchen'!AL247:AL274)</f>
        <v>0</v>
      </c>
      <c r="O37" s="918">
        <f>('WWS - Daten'!E10)</f>
        <v>0</v>
      </c>
      <c r="P37" s="924">
        <f>('WWS - Daten'!F10)</f>
        <v>0</v>
      </c>
      <c r="Q37" s="909">
        <f>('WWS - Daten'!G10)</f>
        <v>0</v>
      </c>
      <c r="R37" s="897">
        <f>('WWS - Daten'!H10)</f>
        <v>0</v>
      </c>
      <c r="S37" s="906" t="str">
        <f>('WWS - Daten'!T10)</f>
        <v/>
      </c>
      <c r="T37" s="933" t="str">
        <f>IF('WWS - Daten'!E10&gt;0,SUM('WWS - Daten'!U10),"")</f>
        <v/>
      </c>
      <c r="U37" s="927">
        <f>('WWS - Daten'!J10)</f>
        <v>0</v>
      </c>
      <c r="V37" s="909">
        <f>SUM('WWS - Daten'!V10)</f>
        <v>0</v>
      </c>
      <c r="W37" s="930">
        <f>SUM('WWS - Daten'!W10)</f>
        <v>0</v>
      </c>
      <c r="X37" s="900">
        <f>SUM('WWS - Daten'!Z10)</f>
        <v>0</v>
      </c>
      <c r="Y37" s="891" t="str">
        <f>IF('WWS - Daten'!M10&gt;0,SUM('WWS - Daten'!AA10),"")</f>
        <v/>
      </c>
      <c r="Z37" s="900">
        <f>SUM('WWS - Daten'!AC10)</f>
        <v>0</v>
      </c>
      <c r="AA37" s="891" t="str">
        <f>IF('WWS - Daten'!Q10&gt;0,SUM('WWS - Daten'!AD10),"")</f>
        <v/>
      </c>
      <c r="AB37" s="903">
        <f>SUM('WWS - Daten'!X10)</f>
        <v>0</v>
      </c>
      <c r="AC37" s="927">
        <f>SUM('WWS - Daten'!AL10)</f>
        <v>0</v>
      </c>
      <c r="AD37" s="894" t="str">
        <f>IF('WWS - Daten'!G10&gt;0,SUM('WWS - Daten'!Y10),"")</f>
        <v/>
      </c>
      <c r="AE37" s="936">
        <f>SUM('WWS - Daten'!R10)</f>
        <v>0</v>
      </c>
      <c r="AF37" s="946">
        <f>SUM('WWS - Daten'!S10)</f>
        <v>0</v>
      </c>
      <c r="AG37" s="16"/>
      <c r="AH37" s="16"/>
      <c r="AI37" s="16"/>
    </row>
    <row r="38" spans="1:35" ht="15" customHeight="1" thickBot="1" x14ac:dyDescent="0.25">
      <c r="A38" s="854"/>
      <c r="B38" s="323">
        <v>37</v>
      </c>
      <c r="C38" s="324">
        <f>SUM('Zeiten-buchen'!H254:H260)</f>
        <v>0</v>
      </c>
      <c r="D38" s="324">
        <f>SUM('Zeiten-buchen'!I254:I260)</f>
        <v>0</v>
      </c>
      <c r="E38" s="325">
        <f>SUM('Zeiten-buchen'!U254:U260)</f>
        <v>0</v>
      </c>
      <c r="F38" s="107">
        <f>SUM('Zeiten-buchen'!V254:V260)</f>
        <v>0</v>
      </c>
      <c r="G38" s="107">
        <f>SUM('Zeiten-buchen'!W254:W260)</f>
        <v>0</v>
      </c>
      <c r="H38" s="326">
        <f>SUM('Zeiten-buchen'!T254:T260)</f>
        <v>0</v>
      </c>
      <c r="I38" s="327">
        <f>SUM('Zeiten-buchen'!X254:X260)</f>
        <v>0</v>
      </c>
      <c r="J38" s="325">
        <f t="shared" si="1"/>
        <v>0</v>
      </c>
      <c r="K38" s="913"/>
      <c r="L38" s="950"/>
      <c r="M38" s="916"/>
      <c r="N38" s="922"/>
      <c r="O38" s="919"/>
      <c r="P38" s="925"/>
      <c r="Q38" s="910"/>
      <c r="R38" s="898"/>
      <c r="S38" s="907"/>
      <c r="T38" s="934"/>
      <c r="U38" s="928"/>
      <c r="V38" s="910"/>
      <c r="W38" s="931"/>
      <c r="X38" s="901"/>
      <c r="Y38" s="892"/>
      <c r="Z38" s="901"/>
      <c r="AA38" s="892" t="str">
        <f>IF(S38&gt;0,SUM(S38/T38*100),"")</f>
        <v/>
      </c>
      <c r="AB38" s="904"/>
      <c r="AC38" s="928"/>
      <c r="AD38" s="895" t="str">
        <f>IF(V38&gt;0,SUM(V38/W38*100),"")</f>
        <v/>
      </c>
      <c r="AE38" s="937"/>
      <c r="AF38" s="947"/>
      <c r="AG38" s="16"/>
      <c r="AH38" s="16"/>
      <c r="AI38" s="16"/>
    </row>
    <row r="39" spans="1:35" ht="15" customHeight="1" thickBot="1" x14ac:dyDescent="0.25">
      <c r="A39" s="854"/>
      <c r="B39" s="323">
        <v>38</v>
      </c>
      <c r="C39" s="324">
        <f>SUM('Zeiten-buchen'!H261:H267)</f>
        <v>0</v>
      </c>
      <c r="D39" s="324">
        <f>SUM('Zeiten-buchen'!I261:I267)</f>
        <v>0</v>
      </c>
      <c r="E39" s="325">
        <f>SUM('Zeiten-buchen'!U261:U267)</f>
        <v>0</v>
      </c>
      <c r="F39" s="107">
        <f>SUM('Zeiten-buchen'!V261:V267)</f>
        <v>0</v>
      </c>
      <c r="G39" s="107">
        <f>SUM('Zeiten-buchen'!W261:W267)</f>
        <v>0</v>
      </c>
      <c r="H39" s="326">
        <f>SUM('Zeiten-buchen'!T261:T267)</f>
        <v>0</v>
      </c>
      <c r="I39" s="327">
        <f>SUM('Zeiten-buchen'!X261:X267)</f>
        <v>0</v>
      </c>
      <c r="J39" s="325">
        <f t="shared" si="1"/>
        <v>0</v>
      </c>
      <c r="K39" s="913"/>
      <c r="L39" s="950"/>
      <c r="M39" s="916"/>
      <c r="N39" s="922"/>
      <c r="O39" s="919"/>
      <c r="P39" s="925"/>
      <c r="Q39" s="910"/>
      <c r="R39" s="898"/>
      <c r="S39" s="907"/>
      <c r="T39" s="934"/>
      <c r="U39" s="928"/>
      <c r="V39" s="910"/>
      <c r="W39" s="931"/>
      <c r="X39" s="901"/>
      <c r="Y39" s="892"/>
      <c r="Z39" s="901"/>
      <c r="AA39" s="892" t="str">
        <f>IF(S39&gt;0,SUM(S39/T39*100),"")</f>
        <v/>
      </c>
      <c r="AB39" s="904"/>
      <c r="AC39" s="928"/>
      <c r="AD39" s="895" t="str">
        <f>IF(V39&gt;0,SUM(V39/W39*100),"")</f>
        <v/>
      </c>
      <c r="AE39" s="937"/>
      <c r="AF39" s="947"/>
      <c r="AG39" s="16"/>
      <c r="AH39" s="16"/>
      <c r="AI39" s="16"/>
    </row>
    <row r="40" spans="1:35" ht="15" customHeight="1" thickBot="1" x14ac:dyDescent="0.25">
      <c r="A40" s="854"/>
      <c r="B40" s="328">
        <v>39</v>
      </c>
      <c r="C40" s="329">
        <f>SUM('Zeiten-buchen'!H268:H274)</f>
        <v>0</v>
      </c>
      <c r="D40" s="329">
        <f>SUM('Zeiten-buchen'!I268:I274)</f>
        <v>0</v>
      </c>
      <c r="E40" s="199">
        <f>SUM('Zeiten-buchen'!U268:U274)</f>
        <v>0</v>
      </c>
      <c r="F40" s="302">
        <f>SUM('Zeiten-buchen'!V268:V274)</f>
        <v>0</v>
      </c>
      <c r="G40" s="302">
        <f>SUM('Zeiten-buchen'!W268:W274)</f>
        <v>0</v>
      </c>
      <c r="H40" s="330">
        <f>SUM('Zeiten-buchen'!T268:T274)</f>
        <v>0</v>
      </c>
      <c r="I40" s="200">
        <f>SUM('Zeiten-buchen'!X268:X274)</f>
        <v>0</v>
      </c>
      <c r="J40" s="199">
        <f t="shared" si="1"/>
        <v>0</v>
      </c>
      <c r="K40" s="914"/>
      <c r="L40" s="951"/>
      <c r="M40" s="917"/>
      <c r="N40" s="923"/>
      <c r="O40" s="920"/>
      <c r="P40" s="926"/>
      <c r="Q40" s="911"/>
      <c r="R40" s="899"/>
      <c r="S40" s="908"/>
      <c r="T40" s="935"/>
      <c r="U40" s="929"/>
      <c r="V40" s="911"/>
      <c r="W40" s="932"/>
      <c r="X40" s="902"/>
      <c r="Y40" s="893"/>
      <c r="Z40" s="902"/>
      <c r="AA40" s="893" t="str">
        <f>IF(S40&gt;0,SUM(S40/T40*100),"")</f>
        <v/>
      </c>
      <c r="AB40" s="905"/>
      <c r="AC40" s="929"/>
      <c r="AD40" s="896" t="str">
        <f>IF(V40&gt;0,SUM(V40/W40*100),"")</f>
        <v/>
      </c>
      <c r="AE40" s="938"/>
      <c r="AF40" s="948"/>
      <c r="AG40" s="16"/>
      <c r="AH40" s="16"/>
      <c r="AI40" s="16"/>
    </row>
    <row r="41" spans="1:35" ht="13.7" customHeight="1" thickBot="1" x14ac:dyDescent="0.25">
      <c r="A41" s="854" t="s">
        <v>95</v>
      </c>
      <c r="B41" s="323">
        <v>40</v>
      </c>
      <c r="C41" s="320">
        <f>SUM('Zeiten-buchen'!H275:H281)</f>
        <v>0</v>
      </c>
      <c r="D41" s="320">
        <f>SUM('Zeiten-buchen'!I275:I281)</f>
        <v>0</v>
      </c>
      <c r="E41" s="198">
        <f>SUM('Zeiten-buchen'!U275:U281)</f>
        <v>0</v>
      </c>
      <c r="F41" s="321">
        <f>SUM('Zeiten-buchen'!V275:V281)</f>
        <v>0</v>
      </c>
      <c r="G41" s="321">
        <f>SUM('Zeiten-buchen'!W275:W281)</f>
        <v>0</v>
      </c>
      <c r="H41" s="322">
        <f>SUM('Zeiten-buchen'!T275:T281)</f>
        <v>0</v>
      </c>
      <c r="I41" s="187">
        <f>SUM('Zeiten-buchen'!X275:X281)</f>
        <v>0</v>
      </c>
      <c r="J41" s="198">
        <f t="shared" si="1"/>
        <v>0</v>
      </c>
      <c r="K41" s="912">
        <f>SUM(D41:D44)</f>
        <v>0</v>
      </c>
      <c r="L41" s="949">
        <f>('WWS - Daten'!AO11)</f>
        <v>102.2</v>
      </c>
      <c r="M41" s="915">
        <f>SUM(J41:J44)</f>
        <v>0</v>
      </c>
      <c r="N41" s="921">
        <f>SUM('Zeiten-buchen'!AL275:AL302)</f>
        <v>0</v>
      </c>
      <c r="O41" s="918">
        <f>('WWS - Daten'!E11)</f>
        <v>0</v>
      </c>
      <c r="P41" s="924">
        <f>('WWS - Daten'!F11)</f>
        <v>0</v>
      </c>
      <c r="Q41" s="909">
        <f>('WWS - Daten'!G11)</f>
        <v>0</v>
      </c>
      <c r="R41" s="897">
        <f>('WWS - Daten'!H11)</f>
        <v>0</v>
      </c>
      <c r="S41" s="906" t="str">
        <f>('WWS - Daten'!T11)</f>
        <v/>
      </c>
      <c r="T41" s="933" t="str">
        <f>IF('WWS - Daten'!E11&gt;0,SUM('WWS - Daten'!U11),"")</f>
        <v/>
      </c>
      <c r="U41" s="927">
        <f>('WWS - Daten'!J11)</f>
        <v>0</v>
      </c>
      <c r="V41" s="909">
        <f>SUM('WWS - Daten'!V11)</f>
        <v>0</v>
      </c>
      <c r="W41" s="930">
        <f>SUM('WWS - Daten'!W11)</f>
        <v>0</v>
      </c>
      <c r="X41" s="900">
        <f>SUM('WWS - Daten'!Z11)</f>
        <v>0</v>
      </c>
      <c r="Y41" s="891" t="str">
        <f>IF('WWS - Daten'!M11&gt;0,SUM('WWS - Daten'!AA11),"")</f>
        <v/>
      </c>
      <c r="Z41" s="900">
        <f>SUM('WWS - Daten'!AC11)</f>
        <v>0</v>
      </c>
      <c r="AA41" s="891" t="str">
        <f>IF('WWS - Daten'!Q11&gt;0,SUM('WWS - Daten'!AD11),"")</f>
        <v/>
      </c>
      <c r="AB41" s="903">
        <f>SUM('WWS - Daten'!X11)</f>
        <v>0</v>
      </c>
      <c r="AC41" s="927">
        <f>SUM('WWS - Daten'!AL11)</f>
        <v>0</v>
      </c>
      <c r="AD41" s="894" t="str">
        <f>IF('WWS - Daten'!G11&gt;0,SUM('WWS - Daten'!Y11),"")</f>
        <v/>
      </c>
      <c r="AE41" s="936">
        <f>SUM('WWS - Daten'!R11)</f>
        <v>0</v>
      </c>
      <c r="AF41" s="946">
        <f>SUM('WWS - Daten'!S11)</f>
        <v>0</v>
      </c>
      <c r="AG41" s="16"/>
      <c r="AH41" s="16"/>
      <c r="AI41" s="16"/>
    </row>
    <row r="42" spans="1:35" ht="13.7" customHeight="1" thickBot="1" x14ac:dyDescent="0.25">
      <c r="A42" s="854"/>
      <c r="B42" s="323">
        <v>41</v>
      </c>
      <c r="C42" s="324">
        <f>SUM('Zeiten-buchen'!H282:H288)</f>
        <v>0</v>
      </c>
      <c r="D42" s="324">
        <f>SUM('Zeiten-buchen'!I282:I288)</f>
        <v>0</v>
      </c>
      <c r="E42" s="325">
        <f>SUM('Zeiten-buchen'!U282:U288)</f>
        <v>0</v>
      </c>
      <c r="F42" s="107">
        <f>SUM('Zeiten-buchen'!V282:V288)</f>
        <v>0</v>
      </c>
      <c r="G42" s="107">
        <f>SUM('Zeiten-buchen'!W282:W288)</f>
        <v>0</v>
      </c>
      <c r="H42" s="326">
        <f>SUM('Zeiten-buchen'!T282:T288)</f>
        <v>0</v>
      </c>
      <c r="I42" s="327">
        <f>SUM('Zeiten-buchen'!X282:X288)</f>
        <v>0</v>
      </c>
      <c r="J42" s="325">
        <f t="shared" si="1"/>
        <v>0</v>
      </c>
      <c r="K42" s="913"/>
      <c r="L42" s="950"/>
      <c r="M42" s="916"/>
      <c r="N42" s="922"/>
      <c r="O42" s="919"/>
      <c r="P42" s="925"/>
      <c r="Q42" s="910"/>
      <c r="R42" s="898"/>
      <c r="S42" s="907"/>
      <c r="T42" s="934"/>
      <c r="U42" s="928"/>
      <c r="V42" s="910"/>
      <c r="W42" s="931"/>
      <c r="X42" s="901"/>
      <c r="Y42" s="892"/>
      <c r="Z42" s="901"/>
      <c r="AA42" s="892" t="str">
        <f>IF(S42&gt;0,SUM(S42/T42*100),"")</f>
        <v/>
      </c>
      <c r="AB42" s="904"/>
      <c r="AC42" s="928"/>
      <c r="AD42" s="895" t="str">
        <f>IF(V42&gt;0,SUM(V42/W42*100),"")</f>
        <v/>
      </c>
      <c r="AE42" s="937"/>
      <c r="AF42" s="947"/>
      <c r="AG42" s="16"/>
      <c r="AH42" s="16"/>
      <c r="AI42" s="16"/>
    </row>
    <row r="43" spans="1:35" ht="13.7" customHeight="1" thickBot="1" x14ac:dyDescent="0.25">
      <c r="A43" s="854"/>
      <c r="B43" s="323">
        <v>42</v>
      </c>
      <c r="C43" s="324">
        <f>SUM('Zeiten-buchen'!H289:H295)</f>
        <v>0</v>
      </c>
      <c r="D43" s="324">
        <f>SUM('Zeiten-buchen'!I289:I295)</f>
        <v>0</v>
      </c>
      <c r="E43" s="325">
        <f>SUM('Zeiten-buchen'!U289:U295)</f>
        <v>0</v>
      </c>
      <c r="F43" s="107">
        <f>SUM('Zeiten-buchen'!V289:V295)</f>
        <v>0</v>
      </c>
      <c r="G43" s="107">
        <f>SUM('Zeiten-buchen'!W289:W295)</f>
        <v>0</v>
      </c>
      <c r="H43" s="326">
        <f>SUM('Zeiten-buchen'!T289:T295)</f>
        <v>0</v>
      </c>
      <c r="I43" s="327">
        <f>SUM('Zeiten-buchen'!X289:X295)</f>
        <v>0</v>
      </c>
      <c r="J43" s="325">
        <f t="shared" si="1"/>
        <v>0</v>
      </c>
      <c r="K43" s="913"/>
      <c r="L43" s="950"/>
      <c r="M43" s="916"/>
      <c r="N43" s="922"/>
      <c r="O43" s="919"/>
      <c r="P43" s="925"/>
      <c r="Q43" s="910"/>
      <c r="R43" s="898"/>
      <c r="S43" s="907"/>
      <c r="T43" s="934"/>
      <c r="U43" s="928"/>
      <c r="V43" s="910"/>
      <c r="W43" s="931"/>
      <c r="X43" s="901"/>
      <c r="Y43" s="892"/>
      <c r="Z43" s="901"/>
      <c r="AA43" s="892" t="str">
        <f>IF(S43&gt;0,SUM(S43/T43*100),"")</f>
        <v/>
      </c>
      <c r="AB43" s="904"/>
      <c r="AC43" s="928"/>
      <c r="AD43" s="895" t="str">
        <f>IF(V43&gt;0,SUM(V43/W43*100),"")</f>
        <v/>
      </c>
      <c r="AE43" s="937"/>
      <c r="AF43" s="947"/>
      <c r="AG43" s="16"/>
      <c r="AH43" s="16"/>
      <c r="AI43" s="16"/>
    </row>
    <row r="44" spans="1:35" ht="13.7" customHeight="1" thickBot="1" x14ac:dyDescent="0.25">
      <c r="A44" s="854"/>
      <c r="B44" s="328">
        <v>43</v>
      </c>
      <c r="C44" s="329">
        <f>SUM('Zeiten-buchen'!H296:H302)</f>
        <v>0</v>
      </c>
      <c r="D44" s="329">
        <f>SUM('Zeiten-buchen'!I296:I302)</f>
        <v>0</v>
      </c>
      <c r="E44" s="199">
        <f>SUM('Zeiten-buchen'!U296:U302)</f>
        <v>0</v>
      </c>
      <c r="F44" s="302">
        <f>SUM('Zeiten-buchen'!V296:V302)</f>
        <v>0</v>
      </c>
      <c r="G44" s="302">
        <f>SUM('Zeiten-buchen'!W296:W302)</f>
        <v>0</v>
      </c>
      <c r="H44" s="330">
        <f>SUM('Zeiten-buchen'!T296:T302)</f>
        <v>0</v>
      </c>
      <c r="I44" s="200">
        <f>SUM('Zeiten-buchen'!X296:X302)</f>
        <v>0</v>
      </c>
      <c r="J44" s="199">
        <f t="shared" si="1"/>
        <v>0</v>
      </c>
      <c r="K44" s="914"/>
      <c r="L44" s="951"/>
      <c r="M44" s="917"/>
      <c r="N44" s="923"/>
      <c r="O44" s="920"/>
      <c r="P44" s="926"/>
      <c r="Q44" s="911"/>
      <c r="R44" s="899"/>
      <c r="S44" s="908"/>
      <c r="T44" s="935"/>
      <c r="U44" s="929"/>
      <c r="V44" s="911"/>
      <c r="W44" s="932"/>
      <c r="X44" s="902"/>
      <c r="Y44" s="893"/>
      <c r="Z44" s="902"/>
      <c r="AA44" s="893" t="str">
        <f>IF(S44&gt;0,SUM(S44/T44*100),"")</f>
        <v/>
      </c>
      <c r="AB44" s="905"/>
      <c r="AC44" s="929"/>
      <c r="AD44" s="896" t="str">
        <f>IF(V44&gt;0,SUM(V44/W44*100),"")</f>
        <v/>
      </c>
      <c r="AE44" s="938"/>
      <c r="AF44" s="948"/>
      <c r="AG44" s="16"/>
      <c r="AH44" s="16"/>
      <c r="AI44" s="16"/>
    </row>
    <row r="45" spans="1:35" ht="13.7" customHeight="1" thickBot="1" x14ac:dyDescent="0.25">
      <c r="A45" s="854" t="s">
        <v>96</v>
      </c>
      <c r="B45" s="331">
        <v>44</v>
      </c>
      <c r="C45" s="320">
        <f>SUM('Zeiten-buchen'!H303:H309)</f>
        <v>0</v>
      </c>
      <c r="D45" s="320">
        <f>SUM('Zeiten-buchen'!I303:I309)</f>
        <v>0</v>
      </c>
      <c r="E45" s="198">
        <f>SUM('Zeiten-buchen'!U303:U309)</f>
        <v>0</v>
      </c>
      <c r="F45" s="321">
        <f>SUM('Zeiten-buchen'!V303:V309)</f>
        <v>0</v>
      </c>
      <c r="G45" s="321">
        <f>SUM('Zeiten-buchen'!W303:W309)</f>
        <v>0</v>
      </c>
      <c r="H45" s="322">
        <f>SUM('Zeiten-buchen'!T303:T309)</f>
        <v>0</v>
      </c>
      <c r="I45" s="187">
        <f>SUM('Zeiten-buchen'!X303:X309)</f>
        <v>0</v>
      </c>
      <c r="J45" s="198">
        <f t="shared" si="1"/>
        <v>0</v>
      </c>
      <c r="K45" s="912">
        <f>SUM(D45:D49)</f>
        <v>0</v>
      </c>
      <c r="L45" s="949">
        <f>('WWS - Daten'!AO12)</f>
        <v>151.69999999999999</v>
      </c>
      <c r="M45" s="915">
        <f>SUM(J45:J49)</f>
        <v>0</v>
      </c>
      <c r="N45" s="921">
        <f>SUM('Zeiten-buchen'!AL303:AL337)</f>
        <v>0</v>
      </c>
      <c r="O45" s="918">
        <f>('WWS - Daten'!E12)</f>
        <v>0</v>
      </c>
      <c r="P45" s="924">
        <f>('WWS - Daten'!F12)</f>
        <v>0</v>
      </c>
      <c r="Q45" s="909">
        <f>('WWS - Daten'!G12)</f>
        <v>0</v>
      </c>
      <c r="R45" s="897">
        <f>('WWS - Daten'!H12)</f>
        <v>0</v>
      </c>
      <c r="S45" s="906" t="str">
        <f>('WWS - Daten'!T12)</f>
        <v/>
      </c>
      <c r="T45" s="933" t="str">
        <f>IF('WWS - Daten'!E12&gt;0,SUM('WWS - Daten'!U12),"")</f>
        <v/>
      </c>
      <c r="U45" s="897">
        <f>('WWS - Daten'!J12)</f>
        <v>0</v>
      </c>
      <c r="V45" s="909">
        <f>SUM('WWS - Daten'!V12)</f>
        <v>0</v>
      </c>
      <c r="W45" s="930">
        <f>SUM('WWS - Daten'!W12)</f>
        <v>0</v>
      </c>
      <c r="X45" s="900">
        <f>SUM('WWS - Daten'!Z12)</f>
        <v>0</v>
      </c>
      <c r="Y45" s="891" t="str">
        <f>IF('WWS - Daten'!M12&gt;0,SUM('WWS - Daten'!AA12),"")</f>
        <v/>
      </c>
      <c r="Z45" s="900">
        <f>SUM('WWS - Daten'!AC12)</f>
        <v>0</v>
      </c>
      <c r="AA45" s="891" t="str">
        <f>IF('WWS - Daten'!Q12&gt;0,SUM('WWS - Daten'!AD12),"")</f>
        <v/>
      </c>
      <c r="AB45" s="903">
        <f>SUM('WWS - Daten'!X12)</f>
        <v>0</v>
      </c>
      <c r="AC45" s="897">
        <f>SUM('WWS - Daten'!AL12)</f>
        <v>0</v>
      </c>
      <c r="AD45" s="894" t="str">
        <f>IF('WWS - Daten'!G12&gt;0,SUM('WWS - Daten'!Y12),"")</f>
        <v/>
      </c>
      <c r="AE45" s="936">
        <f>SUM('WWS - Daten'!R12)</f>
        <v>0</v>
      </c>
      <c r="AF45" s="946">
        <f>SUM('WWS - Daten'!S12)</f>
        <v>0</v>
      </c>
      <c r="AG45" s="16"/>
      <c r="AH45" s="16"/>
      <c r="AI45" s="16"/>
    </row>
    <row r="46" spans="1:35" ht="13.7" customHeight="1" thickBot="1" x14ac:dyDescent="0.25">
      <c r="A46" s="854"/>
      <c r="B46" s="323">
        <v>45</v>
      </c>
      <c r="C46" s="324">
        <f>SUM('Zeiten-buchen'!H310:H316)</f>
        <v>0</v>
      </c>
      <c r="D46" s="324">
        <f>SUM('Zeiten-buchen'!I310:I316)</f>
        <v>0</v>
      </c>
      <c r="E46" s="325">
        <f>SUM('Zeiten-buchen'!U310:U316)</f>
        <v>0</v>
      </c>
      <c r="F46" s="107">
        <f>SUM('Zeiten-buchen'!V310:V316)</f>
        <v>0</v>
      </c>
      <c r="G46" s="107">
        <f>SUM('Zeiten-buchen'!W310:W316)</f>
        <v>0</v>
      </c>
      <c r="H46" s="326">
        <f>SUM('Zeiten-buchen'!T310:T316)</f>
        <v>0</v>
      </c>
      <c r="I46" s="327">
        <f>SUM('Zeiten-buchen'!X310:X316)</f>
        <v>0</v>
      </c>
      <c r="J46" s="325">
        <f t="shared" si="1"/>
        <v>0</v>
      </c>
      <c r="K46" s="913"/>
      <c r="L46" s="950"/>
      <c r="M46" s="916"/>
      <c r="N46" s="922"/>
      <c r="O46" s="919"/>
      <c r="P46" s="925"/>
      <c r="Q46" s="910"/>
      <c r="R46" s="898"/>
      <c r="S46" s="907"/>
      <c r="T46" s="934"/>
      <c r="U46" s="898"/>
      <c r="V46" s="910"/>
      <c r="W46" s="931"/>
      <c r="X46" s="901"/>
      <c r="Y46" s="892"/>
      <c r="Z46" s="901"/>
      <c r="AA46" s="892"/>
      <c r="AB46" s="904"/>
      <c r="AC46" s="898"/>
      <c r="AD46" s="895"/>
      <c r="AE46" s="937"/>
      <c r="AF46" s="947"/>
      <c r="AG46" s="16"/>
      <c r="AH46" s="16"/>
      <c r="AI46" s="16"/>
    </row>
    <row r="47" spans="1:35" ht="13.7" customHeight="1" thickBot="1" x14ac:dyDescent="0.25">
      <c r="A47" s="854"/>
      <c r="B47" s="323">
        <v>46</v>
      </c>
      <c r="C47" s="324">
        <f>SUM('Zeiten-buchen'!H317:H323)</f>
        <v>0</v>
      </c>
      <c r="D47" s="324">
        <f>SUM('Zeiten-buchen'!I317:I323)</f>
        <v>0</v>
      </c>
      <c r="E47" s="325">
        <f>SUM('Zeiten-buchen'!U317:U323)</f>
        <v>0</v>
      </c>
      <c r="F47" s="107">
        <f>SUM('Zeiten-buchen'!V317:V323)</f>
        <v>0</v>
      </c>
      <c r="G47" s="107">
        <f>SUM('Zeiten-buchen'!W317:W323)</f>
        <v>0</v>
      </c>
      <c r="H47" s="326">
        <f>SUM('Zeiten-buchen'!T317:T323)</f>
        <v>0</v>
      </c>
      <c r="I47" s="327">
        <f>SUM('Zeiten-buchen'!X317:X323)</f>
        <v>0</v>
      </c>
      <c r="J47" s="325">
        <f t="shared" si="1"/>
        <v>0</v>
      </c>
      <c r="K47" s="913"/>
      <c r="L47" s="950"/>
      <c r="M47" s="916"/>
      <c r="N47" s="922"/>
      <c r="O47" s="919"/>
      <c r="P47" s="925"/>
      <c r="Q47" s="910"/>
      <c r="R47" s="898"/>
      <c r="S47" s="907"/>
      <c r="T47" s="934"/>
      <c r="U47" s="898"/>
      <c r="V47" s="910"/>
      <c r="W47" s="931"/>
      <c r="X47" s="901"/>
      <c r="Y47" s="892"/>
      <c r="Z47" s="901"/>
      <c r="AA47" s="892"/>
      <c r="AB47" s="904"/>
      <c r="AC47" s="898"/>
      <c r="AD47" s="895"/>
      <c r="AE47" s="937"/>
      <c r="AF47" s="947"/>
      <c r="AG47" s="16"/>
      <c r="AH47" s="16"/>
      <c r="AI47" s="16"/>
    </row>
    <row r="48" spans="1:35" ht="13.7" customHeight="1" thickBot="1" x14ac:dyDescent="0.25">
      <c r="A48" s="854"/>
      <c r="B48" s="323">
        <v>47</v>
      </c>
      <c r="C48" s="324">
        <f>SUM('Zeiten-buchen'!H324:H330)</f>
        <v>0</v>
      </c>
      <c r="D48" s="324">
        <f>SUM('Zeiten-buchen'!I324:I330)</f>
        <v>0</v>
      </c>
      <c r="E48" s="325">
        <f>SUM('Zeiten-buchen'!U324:U330)</f>
        <v>0</v>
      </c>
      <c r="F48" s="107">
        <f>SUM('Zeiten-buchen'!V324:V330)</f>
        <v>0</v>
      </c>
      <c r="G48" s="107">
        <f>SUM('Zeiten-buchen'!W324:W330)</f>
        <v>0</v>
      </c>
      <c r="H48" s="326">
        <f>SUM('Zeiten-buchen'!T324:T330)</f>
        <v>0</v>
      </c>
      <c r="I48" s="327">
        <f>SUM('Zeiten-buchen'!X324:X330)</f>
        <v>0</v>
      </c>
      <c r="J48" s="325">
        <f t="shared" si="1"/>
        <v>0</v>
      </c>
      <c r="K48" s="913"/>
      <c r="L48" s="950"/>
      <c r="M48" s="916"/>
      <c r="N48" s="922"/>
      <c r="O48" s="919"/>
      <c r="P48" s="925"/>
      <c r="Q48" s="910"/>
      <c r="R48" s="898"/>
      <c r="S48" s="907"/>
      <c r="T48" s="934"/>
      <c r="U48" s="898"/>
      <c r="V48" s="910"/>
      <c r="W48" s="931"/>
      <c r="X48" s="901"/>
      <c r="Y48" s="892"/>
      <c r="Z48" s="901"/>
      <c r="AA48" s="892"/>
      <c r="AB48" s="904"/>
      <c r="AC48" s="898"/>
      <c r="AD48" s="895"/>
      <c r="AE48" s="937"/>
      <c r="AF48" s="947"/>
      <c r="AG48" s="16"/>
      <c r="AH48" s="16"/>
      <c r="AI48" s="16"/>
    </row>
    <row r="49" spans="1:35" ht="13.7" customHeight="1" thickBot="1" x14ac:dyDescent="0.25">
      <c r="A49" s="854"/>
      <c r="B49" s="328">
        <v>48</v>
      </c>
      <c r="C49" s="329">
        <f>SUM('Zeiten-buchen'!H331:H337)</f>
        <v>0</v>
      </c>
      <c r="D49" s="329">
        <f>SUM('Zeiten-buchen'!I331:I337)</f>
        <v>0</v>
      </c>
      <c r="E49" s="199">
        <f>SUM('Zeiten-buchen'!U331:U337)</f>
        <v>0</v>
      </c>
      <c r="F49" s="302">
        <f>SUM('Zeiten-buchen'!V331:V337)</f>
        <v>0</v>
      </c>
      <c r="G49" s="302">
        <f>SUM('Zeiten-buchen'!W331:W337)</f>
        <v>0</v>
      </c>
      <c r="H49" s="330">
        <f>SUM('Zeiten-buchen'!T331:T337)</f>
        <v>0</v>
      </c>
      <c r="I49" s="200">
        <f>SUM('Zeiten-buchen'!X331:X337)</f>
        <v>0</v>
      </c>
      <c r="J49" s="199">
        <f t="shared" si="1"/>
        <v>0</v>
      </c>
      <c r="K49" s="914"/>
      <c r="L49" s="951"/>
      <c r="M49" s="917"/>
      <c r="N49" s="923"/>
      <c r="O49" s="920"/>
      <c r="P49" s="926"/>
      <c r="Q49" s="911"/>
      <c r="R49" s="899"/>
      <c r="S49" s="908"/>
      <c r="T49" s="935"/>
      <c r="U49" s="899"/>
      <c r="V49" s="911"/>
      <c r="W49" s="932"/>
      <c r="X49" s="902"/>
      <c r="Y49" s="893"/>
      <c r="Z49" s="902"/>
      <c r="AA49" s="893"/>
      <c r="AB49" s="905"/>
      <c r="AC49" s="899"/>
      <c r="AD49" s="896"/>
      <c r="AE49" s="938"/>
      <c r="AF49" s="948"/>
      <c r="AG49" s="16"/>
      <c r="AH49" s="16"/>
      <c r="AI49" s="16"/>
    </row>
    <row r="50" spans="1:35" ht="13.7" customHeight="1" thickBot="1" x14ac:dyDescent="0.25">
      <c r="A50" s="854" t="s">
        <v>97</v>
      </c>
      <c r="B50" s="331">
        <v>49</v>
      </c>
      <c r="C50" s="320">
        <f>SUM('Zeiten-buchen'!H338:H344)</f>
        <v>0</v>
      </c>
      <c r="D50" s="320">
        <f>SUM('Zeiten-buchen'!I338:I344)</f>
        <v>0</v>
      </c>
      <c r="E50" s="198">
        <f>SUM('Zeiten-buchen'!U338:U344)</f>
        <v>0</v>
      </c>
      <c r="F50" s="321">
        <f>SUM('Zeiten-buchen'!V338:V344)</f>
        <v>0</v>
      </c>
      <c r="G50" s="321">
        <f>SUM('Zeiten-buchen'!W338:W344)</f>
        <v>0</v>
      </c>
      <c r="H50" s="322">
        <f>SUM('Zeiten-buchen'!T338:T344)</f>
        <v>0</v>
      </c>
      <c r="I50" s="187">
        <f>SUM('Zeiten-buchen'!X338:X344)</f>
        <v>0</v>
      </c>
      <c r="J50" s="198">
        <f t="shared" si="1"/>
        <v>0</v>
      </c>
      <c r="K50" s="912">
        <f>SUM(D50:D54)</f>
        <v>0</v>
      </c>
      <c r="L50" s="949">
        <f>('WWS - Daten'!AO13)</f>
        <v>126.58</v>
      </c>
      <c r="M50" s="915">
        <f>SUM(J50:J54)</f>
        <v>0</v>
      </c>
      <c r="N50" s="921">
        <f>SUM('Zeiten-buchen'!AL338:AL372)</f>
        <v>0</v>
      </c>
      <c r="O50" s="918">
        <f>('WWS - Daten'!E13)</f>
        <v>0</v>
      </c>
      <c r="P50" s="924">
        <f>('WWS - Daten'!F13)</f>
        <v>0</v>
      </c>
      <c r="Q50" s="909">
        <f>('WWS - Daten'!G13)</f>
        <v>0</v>
      </c>
      <c r="R50" s="897">
        <f>('WWS - Daten'!H13)</f>
        <v>0</v>
      </c>
      <c r="S50" s="906" t="str">
        <f>('WWS - Daten'!T13)</f>
        <v/>
      </c>
      <c r="T50" s="933" t="str">
        <f>IF('WWS - Daten'!E13&gt;0,SUM('WWS - Daten'!U13),"")</f>
        <v/>
      </c>
      <c r="U50" s="897">
        <f>('WWS - Daten'!J13)</f>
        <v>0</v>
      </c>
      <c r="V50" s="909">
        <f>SUM('WWS - Daten'!V13)</f>
        <v>0</v>
      </c>
      <c r="W50" s="930">
        <f>SUM('WWS - Daten'!W13)</f>
        <v>0</v>
      </c>
      <c r="X50" s="900">
        <f>SUM('WWS - Daten'!Z13)</f>
        <v>0</v>
      </c>
      <c r="Y50" s="891" t="str">
        <f>IF('WWS - Daten'!M13&gt;0,SUM('WWS - Daten'!AA13),"")</f>
        <v/>
      </c>
      <c r="Z50" s="900">
        <f>SUM('WWS - Daten'!AC13)</f>
        <v>0</v>
      </c>
      <c r="AA50" s="891" t="str">
        <f>IF('WWS - Daten'!Q13&gt;0,SUM('WWS - Daten'!AD13),"")</f>
        <v/>
      </c>
      <c r="AB50" s="903">
        <f>SUM('WWS - Daten'!X13)</f>
        <v>0</v>
      </c>
      <c r="AC50" s="897">
        <f>SUM('WWS - Daten'!AL13)</f>
        <v>0</v>
      </c>
      <c r="AD50" s="894" t="str">
        <f>IF('WWS - Daten'!G13&gt;0,SUM('WWS - Daten'!Y13),"")</f>
        <v/>
      </c>
      <c r="AE50" s="936">
        <f>SUM('WWS - Daten'!R13)</f>
        <v>0</v>
      </c>
      <c r="AF50" s="946">
        <f>SUM('WWS - Daten'!S13)</f>
        <v>0</v>
      </c>
      <c r="AG50" s="16"/>
      <c r="AH50" s="16"/>
      <c r="AI50" s="16"/>
    </row>
    <row r="51" spans="1:35" ht="13.7" customHeight="1" thickBot="1" x14ac:dyDescent="0.25">
      <c r="A51" s="854"/>
      <c r="B51" s="323">
        <v>50</v>
      </c>
      <c r="C51" s="324">
        <f>SUM('Zeiten-buchen'!H345:H351)</f>
        <v>0</v>
      </c>
      <c r="D51" s="324">
        <f>SUM('Zeiten-buchen'!I345:I351)</f>
        <v>0</v>
      </c>
      <c r="E51" s="325">
        <f>SUM('Zeiten-buchen'!U345:U351)</f>
        <v>0</v>
      </c>
      <c r="F51" s="107">
        <f>SUM('Zeiten-buchen'!V345:V351)</f>
        <v>0</v>
      </c>
      <c r="G51" s="107">
        <f>SUM('Zeiten-buchen'!W345:W351)</f>
        <v>0</v>
      </c>
      <c r="H51" s="326">
        <f>SUM('Zeiten-buchen'!T345:T351)</f>
        <v>0</v>
      </c>
      <c r="I51" s="327">
        <f>SUM('Zeiten-buchen'!X345:X351)</f>
        <v>0</v>
      </c>
      <c r="J51" s="325">
        <f t="shared" si="1"/>
        <v>0</v>
      </c>
      <c r="K51" s="913"/>
      <c r="L51" s="950"/>
      <c r="M51" s="916"/>
      <c r="N51" s="922"/>
      <c r="O51" s="919"/>
      <c r="P51" s="925"/>
      <c r="Q51" s="910"/>
      <c r="R51" s="898"/>
      <c r="S51" s="907"/>
      <c r="T51" s="934"/>
      <c r="U51" s="898"/>
      <c r="V51" s="910"/>
      <c r="W51" s="931"/>
      <c r="X51" s="901"/>
      <c r="Y51" s="892"/>
      <c r="Z51" s="901"/>
      <c r="AA51" s="892"/>
      <c r="AB51" s="904"/>
      <c r="AC51" s="898"/>
      <c r="AD51" s="895"/>
      <c r="AE51" s="937"/>
      <c r="AF51" s="947"/>
      <c r="AG51" s="16"/>
      <c r="AH51" s="16"/>
      <c r="AI51" s="16"/>
    </row>
    <row r="52" spans="1:35" ht="13.7" customHeight="1" thickBot="1" x14ac:dyDescent="0.25">
      <c r="A52" s="854"/>
      <c r="B52" s="323">
        <v>51</v>
      </c>
      <c r="C52" s="324">
        <f>SUM('Zeiten-buchen'!H352:H358)</f>
        <v>0</v>
      </c>
      <c r="D52" s="324">
        <f>SUM('Zeiten-buchen'!I352:I358)</f>
        <v>0</v>
      </c>
      <c r="E52" s="325">
        <f>SUM('Zeiten-buchen'!U352:U358)</f>
        <v>0</v>
      </c>
      <c r="F52" s="107">
        <f>SUM('Zeiten-buchen'!V352:V358)</f>
        <v>0</v>
      </c>
      <c r="G52" s="107">
        <f>SUM('Zeiten-buchen'!W352:W358)</f>
        <v>0</v>
      </c>
      <c r="H52" s="326">
        <f>SUM('Zeiten-buchen'!T352:T358)</f>
        <v>0</v>
      </c>
      <c r="I52" s="327">
        <f>SUM('Zeiten-buchen'!X352:X358)</f>
        <v>0</v>
      </c>
      <c r="J52" s="325">
        <f t="shared" si="1"/>
        <v>0</v>
      </c>
      <c r="K52" s="913"/>
      <c r="L52" s="950"/>
      <c r="M52" s="916"/>
      <c r="N52" s="922"/>
      <c r="O52" s="919"/>
      <c r="P52" s="925"/>
      <c r="Q52" s="910"/>
      <c r="R52" s="898"/>
      <c r="S52" s="907"/>
      <c r="T52" s="934"/>
      <c r="U52" s="898"/>
      <c r="V52" s="910"/>
      <c r="W52" s="931"/>
      <c r="X52" s="901"/>
      <c r="Y52" s="892"/>
      <c r="Z52" s="901"/>
      <c r="AA52" s="892"/>
      <c r="AB52" s="904"/>
      <c r="AC52" s="898"/>
      <c r="AD52" s="895"/>
      <c r="AE52" s="937"/>
      <c r="AF52" s="947"/>
      <c r="AG52" s="16"/>
      <c r="AH52" s="16"/>
      <c r="AI52" s="16"/>
    </row>
    <row r="53" spans="1:35" ht="13.7" customHeight="1" thickBot="1" x14ac:dyDescent="0.25">
      <c r="A53" s="854"/>
      <c r="B53" s="323">
        <v>52</v>
      </c>
      <c r="C53" s="324">
        <f>SUM('Zeiten-buchen'!H359:H365)</f>
        <v>0</v>
      </c>
      <c r="D53" s="324">
        <f>SUM('Zeiten-buchen'!I359:I365)</f>
        <v>0</v>
      </c>
      <c r="E53" s="325">
        <f>SUM('Zeiten-buchen'!U359:U365)</f>
        <v>0</v>
      </c>
      <c r="F53" s="107">
        <f>SUM('Zeiten-buchen'!V359:V365)</f>
        <v>0</v>
      </c>
      <c r="G53" s="107">
        <f>SUM('Zeiten-buchen'!W359:W365)</f>
        <v>0</v>
      </c>
      <c r="H53" s="326">
        <f>SUM('Zeiten-buchen'!T359:T365)</f>
        <v>0</v>
      </c>
      <c r="I53" s="327">
        <f>SUM('Zeiten-buchen'!X359:X365)</f>
        <v>0</v>
      </c>
      <c r="J53" s="325">
        <f t="shared" si="1"/>
        <v>0</v>
      </c>
      <c r="K53" s="913"/>
      <c r="L53" s="950"/>
      <c r="M53" s="916"/>
      <c r="N53" s="922"/>
      <c r="O53" s="919"/>
      <c r="P53" s="925"/>
      <c r="Q53" s="910"/>
      <c r="R53" s="898"/>
      <c r="S53" s="907"/>
      <c r="T53" s="934"/>
      <c r="U53" s="898"/>
      <c r="V53" s="910"/>
      <c r="W53" s="931"/>
      <c r="X53" s="901"/>
      <c r="Y53" s="892"/>
      <c r="Z53" s="901"/>
      <c r="AA53" s="892"/>
      <c r="AB53" s="904"/>
      <c r="AC53" s="898"/>
      <c r="AD53" s="895"/>
      <c r="AE53" s="937"/>
      <c r="AF53" s="947"/>
      <c r="AG53" s="16"/>
      <c r="AH53" s="16"/>
      <c r="AI53" s="16"/>
    </row>
    <row r="54" spans="1:35" ht="13.7" customHeight="1" thickBot="1" x14ac:dyDescent="0.25">
      <c r="A54" s="854"/>
      <c r="B54" s="328" t="s">
        <v>143</v>
      </c>
      <c r="C54" s="329">
        <f>SUM('Zeiten-buchen'!H366:H372)</f>
        <v>0</v>
      </c>
      <c r="D54" s="329">
        <f>SUM('Zeiten-buchen'!I366:I372)</f>
        <v>0</v>
      </c>
      <c r="E54" s="199">
        <f>SUM('Zeiten-buchen'!U366:U372)</f>
        <v>0</v>
      </c>
      <c r="F54" s="302">
        <f>SUM('Zeiten-buchen'!V366:V372)</f>
        <v>0</v>
      </c>
      <c r="G54" s="302">
        <f>SUM('Zeiten-buchen'!W366:W372)</f>
        <v>0</v>
      </c>
      <c r="H54" s="330">
        <f>SUM('Zeiten-buchen'!T366:T372)</f>
        <v>0</v>
      </c>
      <c r="I54" s="200">
        <f>SUM('Zeiten-buchen'!X366:X372)</f>
        <v>0</v>
      </c>
      <c r="J54" s="199">
        <f t="shared" si="1"/>
        <v>0</v>
      </c>
      <c r="K54" s="914"/>
      <c r="L54" s="951"/>
      <c r="M54" s="917"/>
      <c r="N54" s="923"/>
      <c r="O54" s="920"/>
      <c r="P54" s="926"/>
      <c r="Q54" s="911"/>
      <c r="R54" s="899"/>
      <c r="S54" s="908"/>
      <c r="T54" s="935"/>
      <c r="U54" s="899"/>
      <c r="V54" s="911"/>
      <c r="W54" s="932"/>
      <c r="X54" s="902"/>
      <c r="Y54" s="893"/>
      <c r="Z54" s="902"/>
      <c r="AA54" s="893"/>
      <c r="AB54" s="905"/>
      <c r="AC54" s="899"/>
      <c r="AD54" s="896"/>
      <c r="AE54" s="938"/>
      <c r="AF54" s="948"/>
      <c r="AG54" s="16"/>
      <c r="AH54" s="16"/>
      <c r="AI54" s="16"/>
    </row>
    <row r="55" spans="1:35" ht="21.75" customHeight="1" thickBot="1" x14ac:dyDescent="0.25">
      <c r="A55" s="774">
        <f>Daten!A2</f>
        <v>1</v>
      </c>
      <c r="B55" s="802"/>
      <c r="C55" s="803"/>
      <c r="D55" s="939" t="str">
        <f>Daten!B2</f>
        <v xml:space="preserve">Langer </v>
      </c>
      <c r="E55" s="837"/>
      <c r="F55" s="837"/>
      <c r="G55" s="837"/>
      <c r="H55" s="837"/>
      <c r="I55" s="837"/>
      <c r="J55" s="838"/>
      <c r="K55" s="831" t="s">
        <v>250</v>
      </c>
      <c r="L55" s="832"/>
      <c r="M55" s="832"/>
      <c r="N55" s="833"/>
      <c r="O55" s="316"/>
      <c r="P55" s="316"/>
      <c r="Q55" s="316"/>
      <c r="R55" s="316">
        <f>'WWS - Daten'!H14</f>
        <v>58.5</v>
      </c>
      <c r="S55" s="317">
        <f>'WWS - Daten'!T14</f>
        <v>2.5157107843137254</v>
      </c>
      <c r="T55" s="508">
        <f>AVERAGE(T2:T54)</f>
        <v>2.6433333333333331</v>
      </c>
      <c r="U55" s="316">
        <f>'WWS - Daten'!J14</f>
        <v>2</v>
      </c>
      <c r="V55" s="332">
        <f>'WWS - Daten'!V14</f>
        <v>180.14188725490195</v>
      </c>
      <c r="W55" s="494">
        <f>'WWS - Daten'!W14</f>
        <v>71.309324352154533</v>
      </c>
      <c r="X55" s="496">
        <f>'WWS - Daten'!Z14</f>
        <v>1.97857939162287</v>
      </c>
      <c r="Y55" s="502">
        <f>AVERAGE(Y2:Y54)</f>
        <v>2.0333333333333332</v>
      </c>
      <c r="Z55" s="496">
        <f>'WWS - Daten'!K14</f>
        <v>87.40000000000002</v>
      </c>
      <c r="AA55" s="502">
        <f>AVERAGE(AA2:AA54)</f>
        <v>6.1000000000000005</v>
      </c>
      <c r="AB55" s="501">
        <f>'WWS - Daten'!X14</f>
        <v>164.60545495133385</v>
      </c>
      <c r="AC55" s="316" t="e">
        <f>'WWS - Daten'!AL14</f>
        <v>#DIV/0!</v>
      </c>
      <c r="AD55" s="507">
        <f>AVERAGE(AD2:AD50)</f>
        <v>137.66666666666666</v>
      </c>
      <c r="AE55" s="499">
        <f>'WWS - Daten'!R14</f>
        <v>0.66666666666666663</v>
      </c>
      <c r="AF55" s="286">
        <f>SUM(AF2:AF54)</f>
        <v>0</v>
      </c>
      <c r="AG55" s="16"/>
      <c r="AH55" s="16"/>
      <c r="AI55" s="16"/>
    </row>
    <row r="56" spans="1:35" ht="19.5" customHeight="1" thickBot="1" x14ac:dyDescent="0.25">
      <c r="A56" s="940" t="s">
        <v>84</v>
      </c>
      <c r="B56" s="941"/>
      <c r="C56" s="942"/>
      <c r="D56" s="943" t="s">
        <v>1</v>
      </c>
      <c r="E56" s="944"/>
      <c r="F56" s="944"/>
      <c r="G56" s="944"/>
      <c r="H56" s="944"/>
      <c r="I56" s="944"/>
      <c r="J56" s="944"/>
      <c r="K56" s="945"/>
      <c r="L56" s="804">
        <v>2018</v>
      </c>
      <c r="M56" s="805"/>
      <c r="N56" s="806"/>
      <c r="O56" s="357"/>
      <c r="P56" s="355"/>
      <c r="Q56" s="356"/>
      <c r="R56" s="355"/>
      <c r="S56" s="355"/>
      <c r="T56" s="509"/>
      <c r="U56" s="16"/>
      <c r="V56" s="16"/>
      <c r="W56" s="16"/>
      <c r="X56" s="16"/>
      <c r="Y56" s="53"/>
      <c r="Z56" s="16"/>
      <c r="AA56" s="53"/>
      <c r="AB56" s="16"/>
      <c r="AC56" s="16"/>
      <c r="AD56" s="53"/>
      <c r="AE56" s="16"/>
      <c r="AF56" s="16"/>
      <c r="AG56" s="16"/>
      <c r="AH56" s="16"/>
      <c r="AI56" s="16"/>
    </row>
    <row r="57" spans="1:35" ht="51.75" customHeight="1" thickBot="1" x14ac:dyDescent="0.25">
      <c r="A57" s="826" t="s">
        <v>85</v>
      </c>
      <c r="B57" s="827"/>
      <c r="C57" s="828"/>
      <c r="D57" s="166" t="s">
        <v>6</v>
      </c>
      <c r="E57" s="335"/>
      <c r="F57" s="167" t="s">
        <v>68</v>
      </c>
      <c r="G57" s="336" t="s">
        <v>69</v>
      </c>
      <c r="H57" s="337" t="s">
        <v>140</v>
      </c>
      <c r="I57" s="338" t="s">
        <v>259</v>
      </c>
      <c r="J57" s="339" t="s">
        <v>70</v>
      </c>
      <c r="K57" s="340" t="s">
        <v>5</v>
      </c>
      <c r="L57" s="807"/>
      <c r="M57" s="808"/>
      <c r="N57" s="809"/>
      <c r="O57" s="357"/>
      <c r="P57" s="876" t="s">
        <v>324</v>
      </c>
      <c r="Q57" s="877"/>
      <c r="R57" s="877"/>
      <c r="S57" s="877"/>
      <c r="T57" s="878"/>
      <c r="U57" s="882"/>
      <c r="V57" s="883"/>
      <c r="W57" s="884"/>
      <c r="X57" s="885"/>
      <c r="Y57" s="886"/>
      <c r="Z57" s="886"/>
      <c r="AA57" s="886"/>
      <c r="AB57" s="886"/>
      <c r="AC57" s="886"/>
      <c r="AD57" s="886"/>
      <c r="AE57" s="886"/>
      <c r="AF57" s="887"/>
      <c r="AG57" s="16"/>
      <c r="AH57" s="16"/>
      <c r="AI57" s="16"/>
    </row>
    <row r="58" spans="1:35" ht="20.25" customHeight="1" thickBot="1" x14ac:dyDescent="0.25">
      <c r="A58" s="834">
        <f>SUM('Zeiten-buchen'!Z373+'Zeiten-buchen'!AJ373+Daten!$B$16)</f>
        <v>11.819999999999997</v>
      </c>
      <c r="B58" s="835"/>
      <c r="C58" s="836"/>
      <c r="D58" s="205">
        <f>SUM(Daten!A20)</f>
        <v>0</v>
      </c>
      <c r="E58" s="341"/>
      <c r="F58" s="342">
        <f>SUM(Daten!B20)</f>
        <v>9</v>
      </c>
      <c r="G58" s="343">
        <f>SUM(Daten!C20)</f>
        <v>30</v>
      </c>
      <c r="H58" s="344">
        <f>SUM(Daten!D20)</f>
        <v>24</v>
      </c>
      <c r="I58" s="345">
        <f>SUM(Daten!E20)</f>
        <v>0</v>
      </c>
      <c r="J58" s="346">
        <f>SUM(Daten!F20)</f>
        <v>10</v>
      </c>
      <c r="K58" s="347">
        <f>SUM(Daten!G20)</f>
        <v>29</v>
      </c>
      <c r="L58" s="810"/>
      <c r="M58" s="811"/>
      <c r="N58" s="812"/>
      <c r="O58" s="357"/>
      <c r="P58" s="879"/>
      <c r="Q58" s="880"/>
      <c r="R58" s="880"/>
      <c r="S58" s="880"/>
      <c r="T58" s="881"/>
      <c r="U58" s="888" t="s">
        <v>325</v>
      </c>
      <c r="V58" s="889"/>
      <c r="W58" s="890"/>
      <c r="X58" s="885" t="s">
        <v>326</v>
      </c>
      <c r="Y58" s="886"/>
      <c r="Z58" s="886"/>
      <c r="AA58" s="886"/>
      <c r="AB58" s="886"/>
      <c r="AC58" s="886"/>
      <c r="AD58" s="886"/>
      <c r="AE58" s="886"/>
      <c r="AF58" s="887"/>
      <c r="AG58" s="16"/>
      <c r="AH58" s="16"/>
      <c r="AI58" s="16"/>
    </row>
    <row r="59" spans="1:35" ht="0.75" customHeight="1" x14ac:dyDescent="0.2">
      <c r="A59" s="348"/>
      <c r="B59" s="349"/>
      <c r="C59" s="349"/>
      <c r="D59" s="16"/>
      <c r="E59" s="16"/>
      <c r="F59" s="39"/>
      <c r="G59" s="350"/>
      <c r="H59" s="351"/>
      <c r="I59" s="351"/>
      <c r="J59" s="334"/>
      <c r="K59" s="220"/>
      <c r="L59" s="220"/>
      <c r="M59" s="19"/>
      <c r="N59" s="357"/>
      <c r="O59" s="357"/>
      <c r="P59" s="357"/>
      <c r="Q59" s="357"/>
      <c r="R59" s="355"/>
      <c r="S59" s="356"/>
      <c r="T59" s="510"/>
      <c r="U59" s="39"/>
      <c r="V59" s="39"/>
      <c r="W59" s="16"/>
      <c r="X59" s="16"/>
      <c r="Y59" s="53"/>
      <c r="Z59" s="16"/>
      <c r="AA59" s="53"/>
      <c r="AB59" s="16"/>
      <c r="AC59" s="16"/>
      <c r="AD59" s="53"/>
      <c r="AE59" s="16"/>
      <c r="AF59" s="16"/>
      <c r="AG59" s="16"/>
      <c r="AH59" s="16"/>
      <c r="AI59" s="16"/>
    </row>
    <row r="60" spans="1:35" s="5" customFormat="1" ht="17.2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503"/>
      <c r="U60" s="14"/>
      <c r="V60" s="14"/>
      <c r="W60" s="14"/>
      <c r="X60" s="14"/>
      <c r="Y60" s="503"/>
      <c r="Z60" s="14"/>
      <c r="AA60" s="503"/>
      <c r="AB60" s="14"/>
      <c r="AC60" s="14"/>
      <c r="AD60" s="503"/>
      <c r="AE60" s="14"/>
      <c r="AF60" s="14"/>
      <c r="AG60" s="14"/>
      <c r="AH60" s="14"/>
      <c r="AI60" s="14"/>
    </row>
    <row r="61" spans="1:35" s="5" customForma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503"/>
      <c r="U61" s="14"/>
      <c r="V61" s="14"/>
      <c r="W61" s="14"/>
      <c r="X61" s="14"/>
      <c r="Y61" s="503"/>
      <c r="Z61" s="14"/>
      <c r="AA61" s="503"/>
      <c r="AB61" s="14"/>
      <c r="AC61" s="14"/>
      <c r="AD61" s="503"/>
      <c r="AE61" s="14"/>
      <c r="AF61" s="14"/>
      <c r="AG61" s="14"/>
      <c r="AH61" s="14"/>
      <c r="AI61" s="14"/>
    </row>
    <row r="62" spans="1:35" s="5" customForma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503"/>
      <c r="U62" s="14"/>
      <c r="V62" s="14"/>
      <c r="W62" s="14"/>
      <c r="X62" s="14"/>
      <c r="Y62" s="503"/>
      <c r="Z62" s="14"/>
      <c r="AA62" s="503"/>
      <c r="AB62" s="14"/>
      <c r="AC62" s="14"/>
      <c r="AD62" s="503"/>
      <c r="AE62" s="14"/>
      <c r="AF62" s="14"/>
      <c r="AG62" s="14"/>
      <c r="AH62" s="14"/>
      <c r="AI62" s="14"/>
    </row>
    <row r="63" spans="1:35" s="5" customForma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503"/>
      <c r="U63" s="14"/>
      <c r="V63" s="14"/>
      <c r="W63" s="14"/>
      <c r="X63" s="14"/>
      <c r="Y63" s="503"/>
      <c r="Z63" s="14"/>
      <c r="AA63" s="503"/>
      <c r="AB63" s="14"/>
      <c r="AC63" s="14"/>
      <c r="AD63" s="503"/>
      <c r="AE63" s="14"/>
      <c r="AF63" s="14"/>
      <c r="AG63" s="14"/>
      <c r="AH63" s="14"/>
      <c r="AI63" s="14"/>
    </row>
    <row r="64" spans="1:35" s="5" customForma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503"/>
      <c r="U64" s="14"/>
      <c r="V64" s="14"/>
      <c r="W64" s="14"/>
      <c r="X64" s="14"/>
      <c r="Y64" s="503"/>
      <c r="Z64" s="14"/>
      <c r="AA64" s="503"/>
      <c r="AB64" s="14"/>
      <c r="AC64" s="14"/>
      <c r="AD64" s="503"/>
      <c r="AE64" s="14"/>
      <c r="AF64" s="14"/>
      <c r="AG64" s="14"/>
      <c r="AH64" s="14"/>
      <c r="AI64" s="14"/>
    </row>
    <row r="65" spans="1:35" s="5" customForma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503"/>
      <c r="U65" s="14"/>
      <c r="V65" s="14"/>
      <c r="W65" s="14"/>
      <c r="X65" s="14"/>
      <c r="Y65" s="503"/>
      <c r="Z65" s="14"/>
      <c r="AA65" s="503"/>
      <c r="AB65" s="14"/>
      <c r="AC65" s="14"/>
      <c r="AD65" s="503"/>
      <c r="AE65" s="14"/>
      <c r="AF65" s="14"/>
      <c r="AG65" s="14"/>
      <c r="AH65" s="14"/>
      <c r="AI65" s="14"/>
    </row>
    <row r="66" spans="1:35" s="5" customForma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503"/>
      <c r="U66" s="14"/>
      <c r="V66" s="14"/>
      <c r="W66" s="14"/>
      <c r="X66" s="14"/>
      <c r="Y66" s="503"/>
      <c r="Z66" s="14"/>
      <c r="AA66" s="503"/>
      <c r="AB66" s="14"/>
      <c r="AC66" s="14"/>
      <c r="AD66" s="503"/>
      <c r="AE66" s="14"/>
      <c r="AF66" s="14"/>
      <c r="AG66" s="14"/>
      <c r="AH66" s="14"/>
      <c r="AI66" s="14"/>
    </row>
    <row r="67" spans="1:35" s="5" customForma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503"/>
      <c r="U67" s="14"/>
      <c r="V67" s="14"/>
      <c r="W67" s="14"/>
      <c r="X67" s="14"/>
      <c r="Y67" s="503"/>
      <c r="Z67" s="14"/>
      <c r="AA67" s="503"/>
      <c r="AB67" s="14"/>
      <c r="AC67" s="14"/>
      <c r="AD67" s="503"/>
      <c r="AE67" s="14"/>
      <c r="AF67" s="14"/>
      <c r="AG67" s="14"/>
      <c r="AH67" s="14"/>
      <c r="AI67" s="14"/>
    </row>
    <row r="68" spans="1:35" s="5" customForma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503"/>
      <c r="U68" s="14"/>
      <c r="V68" s="14"/>
      <c r="W68" s="14"/>
      <c r="X68" s="14"/>
      <c r="Y68" s="503"/>
      <c r="Z68" s="14"/>
      <c r="AA68" s="503"/>
      <c r="AB68" s="14"/>
      <c r="AC68" s="14"/>
      <c r="AD68" s="503"/>
      <c r="AE68" s="14"/>
      <c r="AF68" s="14"/>
      <c r="AG68" s="14"/>
      <c r="AH68" s="14"/>
      <c r="AI68" s="14"/>
    </row>
    <row r="69" spans="1:35" s="5" customForma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503"/>
      <c r="U69" s="14"/>
      <c r="V69" s="14"/>
      <c r="W69" s="14"/>
      <c r="X69" s="14"/>
      <c r="Y69" s="503"/>
      <c r="Z69" s="14"/>
      <c r="AA69" s="503"/>
      <c r="AB69" s="14"/>
      <c r="AC69" s="14"/>
      <c r="AD69" s="503"/>
      <c r="AE69" s="14"/>
      <c r="AF69" s="14"/>
      <c r="AG69" s="14"/>
      <c r="AH69" s="14"/>
      <c r="AI69" s="14"/>
    </row>
    <row r="70" spans="1:35" s="5" customForma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503"/>
      <c r="U70" s="14"/>
      <c r="V70" s="14"/>
      <c r="W70" s="14"/>
      <c r="X70" s="14"/>
      <c r="Y70" s="503"/>
      <c r="Z70" s="14"/>
      <c r="AA70" s="503"/>
      <c r="AB70" s="14"/>
      <c r="AC70" s="14"/>
      <c r="AD70" s="503"/>
      <c r="AE70" s="14"/>
      <c r="AF70" s="14"/>
      <c r="AG70" s="14"/>
      <c r="AH70" s="14"/>
      <c r="AI70" s="14"/>
    </row>
    <row r="71" spans="1:35" s="5" customForma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503"/>
      <c r="U71" s="14"/>
      <c r="V71" s="14"/>
      <c r="W71" s="14"/>
      <c r="X71" s="14"/>
      <c r="Y71" s="503"/>
      <c r="Z71" s="14"/>
      <c r="AA71" s="503"/>
      <c r="AB71" s="14"/>
      <c r="AC71" s="14"/>
      <c r="AD71" s="503"/>
      <c r="AE71" s="14"/>
      <c r="AF71" s="14"/>
      <c r="AG71" s="14"/>
      <c r="AH71" s="14"/>
      <c r="AI71" s="14"/>
    </row>
    <row r="72" spans="1:35" s="5" customForma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503"/>
      <c r="U72" s="14"/>
      <c r="V72" s="14"/>
      <c r="W72" s="14"/>
      <c r="X72" s="14"/>
      <c r="Y72" s="503"/>
      <c r="Z72" s="14"/>
      <c r="AA72" s="503"/>
      <c r="AB72" s="14"/>
      <c r="AC72" s="14"/>
      <c r="AD72" s="503"/>
      <c r="AE72" s="14"/>
      <c r="AF72" s="14"/>
      <c r="AG72" s="14"/>
      <c r="AH72" s="14"/>
      <c r="AI72" s="14"/>
    </row>
    <row r="73" spans="1:35" s="5" customForma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503"/>
      <c r="U73" s="14"/>
      <c r="V73" s="14"/>
      <c r="W73" s="14"/>
      <c r="X73" s="14"/>
      <c r="Y73" s="503"/>
      <c r="Z73" s="14"/>
      <c r="AA73" s="503"/>
      <c r="AB73" s="14"/>
      <c r="AC73" s="14"/>
      <c r="AD73" s="503"/>
      <c r="AE73" s="14"/>
      <c r="AF73" s="14"/>
      <c r="AG73" s="14"/>
      <c r="AH73" s="14"/>
      <c r="AI73" s="14"/>
    </row>
    <row r="74" spans="1:35" s="5" customForma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503"/>
      <c r="U74" s="14"/>
      <c r="V74" s="14"/>
      <c r="W74" s="14"/>
      <c r="X74" s="14"/>
      <c r="Y74" s="503"/>
      <c r="Z74" s="14"/>
      <c r="AA74" s="503"/>
      <c r="AB74" s="14"/>
      <c r="AC74" s="14"/>
      <c r="AD74" s="503"/>
      <c r="AE74" s="14"/>
      <c r="AF74" s="14"/>
      <c r="AG74" s="14"/>
      <c r="AH74" s="14"/>
      <c r="AI74" s="14"/>
    </row>
    <row r="75" spans="1:35" s="5" customForma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503"/>
      <c r="U75" s="14"/>
      <c r="V75" s="14"/>
      <c r="W75" s="14"/>
      <c r="X75" s="14"/>
      <c r="Y75" s="503"/>
      <c r="Z75" s="14"/>
      <c r="AA75" s="503"/>
      <c r="AB75" s="14"/>
      <c r="AC75" s="14"/>
      <c r="AD75" s="503"/>
      <c r="AE75" s="14"/>
      <c r="AF75" s="14"/>
      <c r="AG75" s="14"/>
      <c r="AH75" s="14"/>
      <c r="AI75" s="14"/>
    </row>
    <row r="76" spans="1:35" s="5" customForma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503"/>
      <c r="U76" s="14"/>
      <c r="V76" s="14"/>
      <c r="W76" s="14"/>
      <c r="X76" s="14"/>
      <c r="Y76" s="503"/>
      <c r="Z76" s="14"/>
      <c r="AA76" s="503"/>
      <c r="AB76" s="14"/>
      <c r="AC76" s="14"/>
      <c r="AD76" s="503"/>
      <c r="AE76" s="14"/>
      <c r="AF76" s="14"/>
      <c r="AG76" s="14"/>
      <c r="AH76" s="14"/>
      <c r="AI76" s="14"/>
    </row>
    <row r="77" spans="1:35" s="5" customForma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503"/>
      <c r="U77" s="14"/>
      <c r="V77" s="14"/>
      <c r="W77" s="14"/>
      <c r="X77" s="14"/>
      <c r="Y77" s="503"/>
      <c r="Z77" s="14"/>
      <c r="AA77" s="503"/>
      <c r="AB77" s="14"/>
      <c r="AC77" s="14"/>
      <c r="AD77" s="503"/>
      <c r="AE77" s="14"/>
      <c r="AF77" s="14"/>
      <c r="AG77" s="14"/>
      <c r="AH77" s="14"/>
      <c r="AI77" s="14"/>
    </row>
    <row r="78" spans="1:35" s="5" customForma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503"/>
      <c r="U78" s="14"/>
      <c r="V78" s="14"/>
      <c r="W78" s="14"/>
      <c r="X78" s="14"/>
      <c r="Y78" s="503"/>
      <c r="Z78" s="14"/>
      <c r="AA78" s="503"/>
      <c r="AB78" s="14"/>
      <c r="AC78" s="14"/>
      <c r="AD78" s="503"/>
      <c r="AE78" s="14"/>
      <c r="AF78" s="14"/>
      <c r="AG78" s="14"/>
      <c r="AH78" s="14"/>
      <c r="AI78" s="14"/>
    </row>
    <row r="79" spans="1:35" s="5" customForma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503"/>
      <c r="U79" s="14"/>
      <c r="V79" s="14"/>
      <c r="W79" s="14"/>
      <c r="X79" s="14"/>
      <c r="Y79" s="503"/>
      <c r="Z79" s="14"/>
      <c r="AA79" s="503"/>
      <c r="AB79" s="14"/>
      <c r="AC79" s="14"/>
      <c r="AD79" s="503"/>
      <c r="AE79" s="14"/>
      <c r="AF79" s="14"/>
      <c r="AG79" s="14"/>
      <c r="AH79" s="14"/>
      <c r="AI79" s="14"/>
    </row>
    <row r="80" spans="1:35" s="5" customForma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503"/>
      <c r="U80" s="14"/>
      <c r="V80" s="14"/>
      <c r="W80" s="14"/>
      <c r="X80" s="14"/>
      <c r="Y80" s="503"/>
      <c r="Z80" s="14"/>
      <c r="AA80" s="503"/>
      <c r="AB80" s="14"/>
      <c r="AC80" s="14"/>
      <c r="AD80" s="503"/>
      <c r="AE80" s="14"/>
      <c r="AF80" s="14"/>
      <c r="AG80" s="14"/>
      <c r="AH80" s="14"/>
      <c r="AI80" s="14"/>
    </row>
    <row r="81" spans="1:35" s="5" customForma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503"/>
      <c r="U81" s="14"/>
      <c r="V81" s="14"/>
      <c r="W81" s="14"/>
      <c r="X81" s="14"/>
      <c r="Y81" s="503"/>
      <c r="Z81" s="14"/>
      <c r="AA81" s="503"/>
      <c r="AB81" s="14"/>
      <c r="AC81" s="14"/>
      <c r="AD81" s="503"/>
      <c r="AE81" s="14"/>
      <c r="AF81" s="14"/>
      <c r="AG81" s="14"/>
      <c r="AH81" s="14"/>
      <c r="AI81" s="14"/>
    </row>
    <row r="82" spans="1:35" s="5" customForma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503"/>
      <c r="U82" s="14"/>
      <c r="V82" s="14"/>
      <c r="W82" s="14"/>
      <c r="X82" s="14"/>
      <c r="Y82" s="503"/>
      <c r="Z82" s="14"/>
      <c r="AA82" s="503"/>
      <c r="AB82" s="14"/>
      <c r="AC82" s="14"/>
      <c r="AD82" s="503"/>
      <c r="AE82" s="14"/>
      <c r="AF82" s="14"/>
      <c r="AG82" s="14"/>
      <c r="AH82" s="14"/>
      <c r="AI82" s="14"/>
    </row>
    <row r="83" spans="1:35" s="5" customForma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503"/>
      <c r="U83" s="14"/>
      <c r="V83" s="14"/>
      <c r="W83" s="14"/>
      <c r="X83" s="14"/>
      <c r="Y83" s="503"/>
      <c r="Z83" s="14"/>
      <c r="AA83" s="503"/>
      <c r="AB83" s="14"/>
      <c r="AC83" s="14"/>
      <c r="AD83" s="503"/>
      <c r="AE83" s="14"/>
      <c r="AF83" s="14"/>
      <c r="AG83" s="14"/>
      <c r="AH83" s="14"/>
      <c r="AI83" s="14"/>
    </row>
    <row r="84" spans="1:35" s="5" customForma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503"/>
      <c r="U84" s="14"/>
      <c r="V84" s="14"/>
      <c r="W84" s="14"/>
      <c r="X84" s="14"/>
      <c r="Y84" s="503"/>
      <c r="Z84" s="14"/>
      <c r="AA84" s="503"/>
      <c r="AB84" s="14"/>
      <c r="AC84" s="14"/>
      <c r="AD84" s="503"/>
      <c r="AE84" s="14"/>
      <c r="AF84" s="14"/>
      <c r="AG84" s="14"/>
      <c r="AH84" s="14"/>
      <c r="AI84" s="14"/>
    </row>
    <row r="85" spans="1:35" s="5" customForma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503"/>
      <c r="U85" s="14"/>
      <c r="V85" s="14"/>
      <c r="W85" s="14"/>
      <c r="X85" s="14"/>
      <c r="Y85" s="503"/>
      <c r="Z85" s="14"/>
      <c r="AA85" s="503"/>
      <c r="AB85" s="14"/>
      <c r="AC85" s="14"/>
      <c r="AD85" s="503"/>
      <c r="AE85" s="14"/>
      <c r="AF85" s="14"/>
      <c r="AG85" s="14"/>
      <c r="AH85" s="14"/>
      <c r="AI85" s="14"/>
    </row>
    <row r="86" spans="1:35" s="5" customForma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503"/>
      <c r="U86" s="14"/>
      <c r="V86" s="14"/>
      <c r="W86" s="14"/>
      <c r="X86" s="14"/>
      <c r="Y86" s="503"/>
      <c r="Z86" s="14"/>
      <c r="AA86" s="503"/>
      <c r="AB86" s="14"/>
      <c r="AC86" s="14"/>
      <c r="AD86" s="503"/>
      <c r="AE86" s="14"/>
      <c r="AF86" s="14"/>
      <c r="AG86" s="14"/>
      <c r="AH86" s="14"/>
      <c r="AI86" s="14"/>
    </row>
    <row r="87" spans="1:35" s="5" customForma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503"/>
      <c r="U87" s="14"/>
      <c r="V87" s="14"/>
      <c r="W87" s="14"/>
      <c r="X87" s="14"/>
      <c r="Y87" s="503"/>
      <c r="Z87" s="14"/>
      <c r="AA87" s="503"/>
      <c r="AB87" s="14"/>
      <c r="AC87" s="14"/>
      <c r="AD87" s="503"/>
      <c r="AE87" s="14"/>
      <c r="AF87" s="14"/>
      <c r="AG87" s="14"/>
      <c r="AH87" s="14"/>
      <c r="AI87" s="14"/>
    </row>
    <row r="88" spans="1:35" s="5" customForma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503"/>
      <c r="U88" s="14"/>
      <c r="V88" s="14"/>
      <c r="W88" s="14"/>
      <c r="X88" s="14"/>
      <c r="Y88" s="503"/>
      <c r="Z88" s="14"/>
      <c r="AA88" s="503"/>
      <c r="AB88" s="14"/>
      <c r="AC88" s="14"/>
      <c r="AD88" s="503"/>
      <c r="AE88" s="14"/>
      <c r="AF88" s="14"/>
      <c r="AG88" s="14"/>
      <c r="AH88" s="14"/>
      <c r="AI88" s="14"/>
    </row>
    <row r="89" spans="1:35" s="5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503"/>
      <c r="U89" s="14"/>
      <c r="V89" s="14"/>
      <c r="W89" s="14"/>
      <c r="X89" s="14"/>
      <c r="Y89" s="503"/>
      <c r="Z89" s="14"/>
      <c r="AA89" s="503"/>
      <c r="AB89" s="14"/>
      <c r="AC89" s="14"/>
      <c r="AD89" s="503"/>
      <c r="AE89" s="14"/>
      <c r="AF89" s="14"/>
      <c r="AG89" s="14"/>
      <c r="AH89" s="14"/>
      <c r="AI89" s="14"/>
    </row>
    <row r="90" spans="1:35" s="5" customForma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503"/>
      <c r="U90" s="14"/>
      <c r="V90" s="14"/>
      <c r="W90" s="14"/>
      <c r="X90" s="14"/>
      <c r="Y90" s="503"/>
      <c r="Z90" s="14"/>
      <c r="AA90" s="503"/>
      <c r="AB90" s="14"/>
      <c r="AC90" s="14"/>
      <c r="AD90" s="503"/>
      <c r="AE90" s="14"/>
      <c r="AF90" s="14"/>
      <c r="AG90" s="14"/>
      <c r="AH90" s="14"/>
      <c r="AI90" s="14"/>
    </row>
    <row r="91" spans="1:35" s="5" customForma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503"/>
      <c r="U91" s="14"/>
      <c r="V91" s="14"/>
      <c r="W91" s="14"/>
      <c r="X91" s="14"/>
      <c r="Y91" s="503"/>
      <c r="Z91" s="14"/>
      <c r="AA91" s="503"/>
      <c r="AB91" s="14"/>
      <c r="AC91" s="14"/>
      <c r="AD91" s="503"/>
      <c r="AE91" s="14"/>
      <c r="AF91" s="14"/>
      <c r="AG91" s="14"/>
      <c r="AH91" s="14"/>
      <c r="AI91" s="14"/>
    </row>
    <row r="92" spans="1:35" s="5" customForma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503"/>
      <c r="U92" s="14"/>
      <c r="V92" s="14"/>
      <c r="W92" s="14"/>
      <c r="X92" s="14"/>
      <c r="Y92" s="503"/>
      <c r="Z92" s="14"/>
      <c r="AA92" s="503"/>
      <c r="AB92" s="14"/>
      <c r="AC92" s="14"/>
      <c r="AD92" s="503"/>
      <c r="AE92" s="14"/>
      <c r="AF92" s="14"/>
      <c r="AG92" s="14"/>
      <c r="AH92" s="14"/>
      <c r="AI92" s="14"/>
    </row>
    <row r="93" spans="1:35" s="5" customForma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503"/>
      <c r="U93" s="14"/>
      <c r="V93" s="14"/>
      <c r="W93" s="14"/>
      <c r="X93" s="14"/>
      <c r="Y93" s="503"/>
      <c r="Z93" s="14"/>
      <c r="AA93" s="503"/>
      <c r="AB93" s="14"/>
      <c r="AC93" s="14"/>
      <c r="AD93" s="503"/>
      <c r="AE93" s="14"/>
      <c r="AF93" s="14"/>
      <c r="AG93" s="14"/>
      <c r="AH93" s="14"/>
      <c r="AI93" s="14"/>
    </row>
    <row r="94" spans="1:35" s="5" customForma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503"/>
      <c r="U94" s="14"/>
      <c r="V94" s="14"/>
      <c r="W94" s="14"/>
      <c r="X94" s="14"/>
      <c r="Y94" s="503"/>
      <c r="Z94" s="14"/>
      <c r="AA94" s="503"/>
      <c r="AB94" s="14"/>
      <c r="AC94" s="14"/>
      <c r="AD94" s="503"/>
      <c r="AE94" s="14"/>
      <c r="AF94" s="14"/>
      <c r="AG94" s="14"/>
      <c r="AH94" s="14"/>
      <c r="AI94" s="14"/>
    </row>
    <row r="95" spans="1:35" s="5" customForma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503"/>
      <c r="U95" s="14"/>
      <c r="V95" s="14"/>
      <c r="W95" s="14"/>
      <c r="X95" s="14"/>
      <c r="Y95" s="503"/>
      <c r="Z95" s="14"/>
      <c r="AA95" s="503"/>
      <c r="AB95" s="14"/>
      <c r="AC95" s="14"/>
      <c r="AD95" s="503"/>
      <c r="AE95" s="14"/>
      <c r="AF95" s="14"/>
      <c r="AG95" s="14"/>
      <c r="AH95" s="14"/>
      <c r="AI95" s="14"/>
    </row>
    <row r="96" spans="1:35" s="5" customForma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503"/>
      <c r="U96" s="14"/>
      <c r="V96" s="14"/>
      <c r="W96" s="14"/>
      <c r="X96" s="14"/>
      <c r="Y96" s="503"/>
      <c r="Z96" s="14"/>
      <c r="AA96" s="503"/>
      <c r="AB96" s="14"/>
      <c r="AC96" s="14"/>
      <c r="AD96" s="503"/>
      <c r="AE96" s="14"/>
      <c r="AF96" s="14"/>
      <c r="AG96" s="14"/>
      <c r="AH96" s="14"/>
      <c r="AI96" s="14"/>
    </row>
    <row r="97" spans="1:35" s="5" customForma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503"/>
      <c r="U97" s="14"/>
      <c r="V97" s="14"/>
      <c r="W97" s="14"/>
      <c r="X97" s="14"/>
      <c r="Y97" s="503"/>
      <c r="Z97" s="14"/>
      <c r="AA97" s="503"/>
      <c r="AB97" s="14"/>
      <c r="AC97" s="14"/>
      <c r="AD97" s="503"/>
      <c r="AE97" s="14"/>
      <c r="AF97" s="14"/>
      <c r="AG97" s="14"/>
      <c r="AH97" s="14"/>
      <c r="AI97" s="14"/>
    </row>
    <row r="98" spans="1:35" s="5" customForma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503"/>
      <c r="U98" s="14"/>
      <c r="V98" s="14"/>
      <c r="W98" s="14"/>
      <c r="X98" s="14"/>
      <c r="Y98" s="503"/>
      <c r="Z98" s="14"/>
      <c r="AA98" s="503"/>
      <c r="AB98" s="14"/>
      <c r="AC98" s="14"/>
      <c r="AD98" s="503"/>
      <c r="AE98" s="14"/>
      <c r="AF98" s="14"/>
      <c r="AG98" s="14"/>
      <c r="AH98" s="14"/>
      <c r="AI98" s="14"/>
    </row>
    <row r="99" spans="1:35" s="5" customForma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503"/>
      <c r="U99" s="14"/>
      <c r="V99" s="14"/>
      <c r="W99" s="14"/>
      <c r="X99" s="14"/>
      <c r="Y99" s="503"/>
      <c r="Z99" s="14"/>
      <c r="AA99" s="503"/>
      <c r="AB99" s="14"/>
      <c r="AC99" s="14"/>
      <c r="AD99" s="503"/>
      <c r="AE99" s="14"/>
      <c r="AF99" s="14"/>
      <c r="AG99" s="14"/>
      <c r="AH99" s="14"/>
      <c r="AI99" s="14"/>
    </row>
    <row r="100" spans="1:35" s="5" customForma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503"/>
      <c r="U100" s="14"/>
      <c r="V100" s="14"/>
      <c r="W100" s="14"/>
      <c r="X100" s="14"/>
      <c r="Y100" s="503"/>
      <c r="Z100" s="14"/>
      <c r="AA100" s="503"/>
      <c r="AB100" s="14"/>
      <c r="AC100" s="14"/>
      <c r="AD100" s="503"/>
      <c r="AE100" s="14"/>
      <c r="AF100" s="14"/>
      <c r="AG100" s="14"/>
      <c r="AH100" s="14"/>
      <c r="AI100" s="14"/>
    </row>
    <row r="101" spans="1:35" s="5" customForma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503"/>
      <c r="U101" s="14"/>
      <c r="V101" s="14"/>
      <c r="W101" s="14"/>
      <c r="X101" s="14"/>
      <c r="Y101" s="503"/>
      <c r="Z101" s="14"/>
      <c r="AA101" s="503"/>
      <c r="AB101" s="14"/>
      <c r="AC101" s="14"/>
      <c r="AD101" s="503"/>
      <c r="AE101" s="14"/>
      <c r="AF101" s="14"/>
      <c r="AG101" s="14"/>
      <c r="AH101" s="14"/>
      <c r="AI101" s="14"/>
    </row>
    <row r="102" spans="1:35" s="5" customForma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503"/>
      <c r="U102" s="14"/>
      <c r="V102" s="14"/>
      <c r="W102" s="14"/>
      <c r="X102" s="14"/>
      <c r="Y102" s="503"/>
      <c r="Z102" s="14"/>
      <c r="AA102" s="503"/>
      <c r="AB102" s="14"/>
      <c r="AC102" s="14"/>
      <c r="AD102" s="503"/>
      <c r="AE102" s="14"/>
      <c r="AF102" s="14"/>
      <c r="AG102" s="14"/>
      <c r="AH102" s="14"/>
      <c r="AI102" s="14"/>
    </row>
    <row r="103" spans="1:35" s="5" customForma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503"/>
      <c r="U103" s="14"/>
      <c r="V103" s="14"/>
      <c r="W103" s="14"/>
      <c r="X103" s="14"/>
      <c r="Y103" s="503"/>
      <c r="Z103" s="14"/>
      <c r="AA103" s="503"/>
      <c r="AB103" s="14"/>
      <c r="AC103" s="14"/>
      <c r="AD103" s="503"/>
      <c r="AE103" s="14"/>
      <c r="AF103" s="14"/>
      <c r="AG103" s="14"/>
      <c r="AH103" s="14"/>
      <c r="AI103" s="14"/>
    </row>
    <row r="104" spans="1:35" s="5" customForma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503"/>
      <c r="U104" s="14"/>
      <c r="V104" s="14"/>
      <c r="W104" s="14"/>
      <c r="X104" s="14"/>
      <c r="Y104" s="503"/>
      <c r="Z104" s="14"/>
      <c r="AA104" s="503"/>
      <c r="AB104" s="14"/>
      <c r="AC104" s="14"/>
      <c r="AD104" s="503"/>
      <c r="AE104" s="14"/>
      <c r="AF104" s="14"/>
      <c r="AG104" s="14"/>
      <c r="AH104" s="14"/>
      <c r="AI104" s="14"/>
    </row>
    <row r="105" spans="1:35" s="5" customForma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503"/>
      <c r="U105" s="14"/>
      <c r="V105" s="14"/>
      <c r="W105" s="14"/>
      <c r="X105" s="14"/>
      <c r="Y105" s="503"/>
      <c r="Z105" s="14"/>
      <c r="AA105" s="503"/>
      <c r="AB105" s="14"/>
      <c r="AC105" s="14"/>
      <c r="AD105" s="503"/>
      <c r="AE105" s="14"/>
      <c r="AF105" s="14"/>
      <c r="AG105" s="14"/>
      <c r="AH105" s="14"/>
      <c r="AI105" s="14"/>
    </row>
    <row r="106" spans="1:35" s="5" customForma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503"/>
      <c r="U106" s="14"/>
      <c r="V106" s="14"/>
      <c r="W106" s="14"/>
      <c r="X106" s="14"/>
      <c r="Y106" s="503"/>
      <c r="Z106" s="14"/>
      <c r="AA106" s="503"/>
      <c r="AB106" s="14"/>
      <c r="AC106" s="14"/>
      <c r="AD106" s="503"/>
      <c r="AE106" s="14"/>
      <c r="AF106" s="14"/>
      <c r="AG106" s="14"/>
      <c r="AH106" s="14"/>
      <c r="AI106" s="14"/>
    </row>
    <row r="107" spans="1:35" s="5" customForma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503"/>
      <c r="U107" s="14"/>
      <c r="V107" s="14"/>
      <c r="W107" s="14"/>
      <c r="X107" s="14"/>
      <c r="Y107" s="503"/>
      <c r="Z107" s="14"/>
      <c r="AA107" s="503"/>
      <c r="AB107" s="14"/>
      <c r="AC107" s="14"/>
      <c r="AD107" s="503"/>
      <c r="AE107" s="14"/>
      <c r="AF107" s="14"/>
      <c r="AG107" s="14"/>
      <c r="AH107" s="14"/>
      <c r="AI107" s="14"/>
    </row>
    <row r="108" spans="1:35" s="5" customForma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503"/>
      <c r="U108" s="14"/>
      <c r="V108" s="14"/>
      <c r="W108" s="14"/>
      <c r="X108" s="14"/>
      <c r="Y108" s="503"/>
      <c r="Z108" s="14"/>
      <c r="AA108" s="503"/>
      <c r="AB108" s="14"/>
      <c r="AC108" s="14"/>
      <c r="AD108" s="503"/>
      <c r="AE108" s="14"/>
      <c r="AF108" s="14"/>
      <c r="AG108" s="14"/>
      <c r="AH108" s="14"/>
      <c r="AI108" s="14"/>
    </row>
    <row r="109" spans="1:35" s="5" customForma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503"/>
      <c r="U109" s="14"/>
      <c r="V109" s="14"/>
      <c r="W109" s="14"/>
      <c r="X109" s="14"/>
      <c r="Y109" s="503"/>
      <c r="Z109" s="14"/>
      <c r="AA109" s="503"/>
      <c r="AB109" s="14"/>
      <c r="AC109" s="14"/>
      <c r="AD109" s="503"/>
      <c r="AE109" s="14"/>
      <c r="AF109" s="14"/>
      <c r="AG109" s="14"/>
      <c r="AH109" s="14"/>
      <c r="AI109" s="14"/>
    </row>
    <row r="110" spans="1:35" s="5" customForma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503"/>
      <c r="U110" s="14"/>
      <c r="V110" s="14"/>
      <c r="W110" s="14"/>
      <c r="X110" s="14"/>
      <c r="Y110" s="503"/>
      <c r="Z110" s="14"/>
      <c r="AA110" s="503"/>
      <c r="AB110" s="14"/>
      <c r="AC110" s="14"/>
      <c r="AD110" s="503"/>
      <c r="AE110" s="14"/>
      <c r="AF110" s="14"/>
      <c r="AG110" s="14"/>
      <c r="AH110" s="14"/>
      <c r="AI110" s="14"/>
    </row>
    <row r="111" spans="1:35" s="5" customForma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503"/>
      <c r="U111" s="14"/>
      <c r="V111" s="14"/>
      <c r="W111" s="14"/>
      <c r="X111" s="14"/>
      <c r="Y111" s="503"/>
      <c r="Z111" s="14"/>
      <c r="AA111" s="503"/>
      <c r="AB111" s="14"/>
      <c r="AC111" s="14"/>
      <c r="AD111" s="503"/>
      <c r="AE111" s="14"/>
      <c r="AF111" s="14"/>
      <c r="AG111" s="14"/>
      <c r="AH111" s="14"/>
      <c r="AI111" s="14"/>
    </row>
    <row r="112" spans="1:35" s="5" customForma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503"/>
      <c r="U112" s="14"/>
      <c r="V112" s="14"/>
      <c r="W112" s="14"/>
      <c r="X112" s="14"/>
      <c r="Y112" s="503"/>
      <c r="Z112" s="14"/>
      <c r="AA112" s="503"/>
      <c r="AB112" s="14"/>
      <c r="AC112" s="14"/>
      <c r="AD112" s="503"/>
      <c r="AE112" s="14"/>
      <c r="AF112" s="14"/>
      <c r="AG112" s="14"/>
      <c r="AH112" s="14"/>
      <c r="AI112" s="14"/>
    </row>
    <row r="113" spans="1:35" s="5" customForma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503"/>
      <c r="U113" s="14"/>
      <c r="V113" s="14"/>
      <c r="W113" s="14"/>
      <c r="X113" s="14"/>
      <c r="Y113" s="503"/>
      <c r="Z113" s="14"/>
      <c r="AA113" s="503"/>
      <c r="AB113" s="14"/>
      <c r="AC113" s="14"/>
      <c r="AD113" s="503"/>
      <c r="AE113" s="14"/>
      <c r="AF113" s="14"/>
      <c r="AG113" s="14"/>
      <c r="AH113" s="14"/>
      <c r="AI113" s="14"/>
    </row>
    <row r="114" spans="1:35" s="5" customForma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503"/>
      <c r="U114" s="14"/>
      <c r="V114" s="14"/>
      <c r="W114" s="14"/>
      <c r="X114" s="14"/>
      <c r="Y114" s="503"/>
      <c r="Z114" s="14"/>
      <c r="AA114" s="503"/>
      <c r="AB114" s="14"/>
      <c r="AC114" s="14"/>
      <c r="AD114" s="503"/>
      <c r="AE114" s="14"/>
      <c r="AF114" s="14"/>
      <c r="AG114" s="14"/>
      <c r="AH114" s="14"/>
      <c r="AI114" s="14"/>
    </row>
    <row r="115" spans="1:35" s="5" customForma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503"/>
      <c r="U115" s="14"/>
      <c r="V115" s="14"/>
      <c r="W115" s="14"/>
      <c r="X115" s="14"/>
      <c r="Y115" s="503"/>
      <c r="Z115" s="14"/>
      <c r="AA115" s="503"/>
      <c r="AB115" s="14"/>
      <c r="AC115" s="14"/>
      <c r="AD115" s="503"/>
      <c r="AE115" s="14"/>
      <c r="AF115" s="14"/>
      <c r="AG115" s="14"/>
      <c r="AH115" s="14"/>
      <c r="AI115" s="14"/>
    </row>
    <row r="116" spans="1:35" s="5" customForma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503"/>
      <c r="U116" s="14"/>
      <c r="V116" s="14"/>
      <c r="W116" s="14"/>
      <c r="X116" s="14"/>
      <c r="Y116" s="503"/>
      <c r="Z116" s="14"/>
      <c r="AA116" s="503"/>
      <c r="AB116" s="14"/>
      <c r="AC116" s="14"/>
      <c r="AD116" s="503"/>
      <c r="AE116" s="14"/>
      <c r="AF116" s="14"/>
      <c r="AG116" s="14"/>
      <c r="AH116" s="14"/>
      <c r="AI116" s="14"/>
    </row>
    <row r="117" spans="1:35" s="5" customForma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503"/>
      <c r="U117" s="14"/>
      <c r="V117" s="14"/>
      <c r="W117" s="14"/>
      <c r="X117" s="14"/>
      <c r="Y117" s="503"/>
      <c r="Z117" s="14"/>
      <c r="AA117" s="503"/>
      <c r="AB117" s="14"/>
      <c r="AC117" s="14"/>
      <c r="AD117" s="503"/>
      <c r="AE117" s="14"/>
      <c r="AF117" s="14"/>
      <c r="AG117" s="14"/>
      <c r="AH117" s="14"/>
      <c r="AI117" s="14"/>
    </row>
    <row r="118" spans="1:35" s="5" customForma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503"/>
      <c r="U118" s="14"/>
      <c r="V118" s="14"/>
      <c r="W118" s="14"/>
      <c r="X118" s="14"/>
      <c r="Y118" s="503"/>
      <c r="Z118" s="14"/>
      <c r="AA118" s="503"/>
      <c r="AB118" s="14"/>
      <c r="AC118" s="14"/>
      <c r="AD118" s="503"/>
      <c r="AE118" s="14"/>
      <c r="AF118" s="14"/>
      <c r="AG118" s="14"/>
      <c r="AH118" s="14"/>
      <c r="AI118" s="14"/>
    </row>
    <row r="119" spans="1:35" s="5" customForma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503"/>
      <c r="U119" s="14"/>
      <c r="V119" s="14"/>
      <c r="W119" s="14"/>
      <c r="X119" s="14"/>
      <c r="Y119" s="503"/>
      <c r="Z119" s="14"/>
      <c r="AA119" s="503"/>
      <c r="AB119" s="14"/>
      <c r="AC119" s="14"/>
      <c r="AD119" s="503"/>
      <c r="AE119" s="14"/>
      <c r="AF119" s="14"/>
      <c r="AG119" s="14"/>
      <c r="AH119" s="14"/>
      <c r="AI119" s="14"/>
    </row>
    <row r="120" spans="1:35" s="5" customForma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503"/>
      <c r="U120" s="14"/>
      <c r="V120" s="14"/>
      <c r="W120" s="14"/>
      <c r="X120" s="14"/>
      <c r="Y120" s="503"/>
      <c r="Z120" s="14"/>
      <c r="AA120" s="503"/>
      <c r="AB120" s="14"/>
      <c r="AC120" s="14"/>
      <c r="AD120" s="503"/>
      <c r="AE120" s="14"/>
      <c r="AF120" s="14"/>
      <c r="AG120" s="14"/>
      <c r="AH120" s="14"/>
      <c r="AI120" s="14"/>
    </row>
    <row r="121" spans="1:35" s="5" customForma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503"/>
      <c r="U121" s="14"/>
      <c r="V121" s="14"/>
      <c r="W121" s="14"/>
      <c r="X121" s="14"/>
      <c r="Y121" s="503"/>
      <c r="Z121" s="14"/>
      <c r="AA121" s="503"/>
      <c r="AB121" s="14"/>
      <c r="AC121" s="14"/>
      <c r="AD121" s="503"/>
      <c r="AE121" s="14"/>
      <c r="AF121" s="14"/>
      <c r="AG121" s="14"/>
      <c r="AH121" s="14"/>
      <c r="AI121" s="14"/>
    </row>
    <row r="122" spans="1:35" s="5" customForma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503"/>
      <c r="U122" s="14"/>
      <c r="V122" s="14"/>
      <c r="W122" s="14"/>
      <c r="X122" s="14"/>
      <c r="Y122" s="503"/>
      <c r="Z122" s="14"/>
      <c r="AA122" s="503"/>
      <c r="AB122" s="14"/>
      <c r="AC122" s="14"/>
      <c r="AD122" s="503"/>
      <c r="AE122" s="14"/>
      <c r="AF122" s="14"/>
      <c r="AG122" s="14"/>
      <c r="AH122" s="14"/>
      <c r="AI122" s="14"/>
    </row>
    <row r="123" spans="1:35" s="5" customForma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503"/>
      <c r="U123" s="14"/>
      <c r="V123" s="14"/>
      <c r="W123" s="14"/>
      <c r="X123" s="14"/>
      <c r="Y123" s="503"/>
      <c r="Z123" s="14"/>
      <c r="AA123" s="503"/>
      <c r="AB123" s="14"/>
      <c r="AC123" s="14"/>
      <c r="AD123" s="503"/>
      <c r="AE123" s="14"/>
      <c r="AF123" s="14"/>
      <c r="AG123" s="14"/>
      <c r="AH123" s="14"/>
      <c r="AI123" s="14"/>
    </row>
    <row r="124" spans="1:35" s="5" customForma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503"/>
      <c r="U124" s="14"/>
      <c r="V124" s="14"/>
      <c r="W124" s="14"/>
      <c r="X124" s="14"/>
      <c r="Y124" s="503"/>
      <c r="Z124" s="14"/>
      <c r="AA124" s="503"/>
      <c r="AB124" s="14"/>
      <c r="AC124" s="14"/>
      <c r="AD124" s="503"/>
      <c r="AE124" s="14"/>
      <c r="AF124" s="14"/>
      <c r="AG124" s="14"/>
      <c r="AH124" s="14"/>
      <c r="AI124" s="14"/>
    </row>
    <row r="125" spans="1:35" s="5" customForma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503"/>
      <c r="U125" s="14"/>
      <c r="V125" s="14"/>
      <c r="W125" s="14"/>
      <c r="X125" s="14"/>
      <c r="Y125" s="503"/>
      <c r="Z125" s="14"/>
      <c r="AA125" s="503"/>
      <c r="AB125" s="14"/>
      <c r="AC125" s="14"/>
      <c r="AD125" s="503"/>
      <c r="AE125" s="14"/>
      <c r="AF125" s="14"/>
      <c r="AG125" s="14"/>
      <c r="AH125" s="14"/>
      <c r="AI125" s="14"/>
    </row>
    <row r="126" spans="1:35" s="5" customForma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503"/>
      <c r="U126" s="14"/>
      <c r="V126" s="14"/>
      <c r="W126" s="14"/>
      <c r="X126" s="14"/>
      <c r="Y126" s="503"/>
      <c r="Z126" s="14"/>
      <c r="AA126" s="503"/>
      <c r="AB126" s="14"/>
      <c r="AC126" s="14"/>
      <c r="AD126" s="503"/>
      <c r="AE126" s="14"/>
      <c r="AF126" s="14"/>
      <c r="AG126" s="14"/>
      <c r="AH126" s="14"/>
      <c r="AI126" s="14"/>
    </row>
    <row r="127" spans="1:35" s="5" customForma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503"/>
      <c r="U127" s="14"/>
      <c r="V127" s="14"/>
      <c r="W127" s="14"/>
      <c r="X127" s="14"/>
      <c r="Y127" s="503"/>
      <c r="Z127" s="14"/>
      <c r="AA127" s="503"/>
      <c r="AB127" s="14"/>
      <c r="AC127" s="14"/>
      <c r="AD127" s="503"/>
      <c r="AE127" s="14"/>
      <c r="AF127" s="14"/>
      <c r="AG127" s="14"/>
      <c r="AH127" s="14"/>
      <c r="AI127" s="14"/>
    </row>
    <row r="128" spans="1:35" s="5" customForma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503"/>
      <c r="U128" s="14"/>
      <c r="V128" s="14"/>
      <c r="W128" s="14"/>
      <c r="X128" s="14"/>
      <c r="Y128" s="503"/>
      <c r="Z128" s="14"/>
      <c r="AA128" s="503"/>
      <c r="AB128" s="14"/>
      <c r="AC128" s="14"/>
      <c r="AD128" s="503"/>
      <c r="AE128" s="14"/>
      <c r="AF128" s="14"/>
      <c r="AG128" s="14"/>
      <c r="AH128" s="14"/>
      <c r="AI128" s="14"/>
    </row>
    <row r="129" spans="1:35" s="5" customForma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503"/>
      <c r="U129" s="14"/>
      <c r="V129" s="14"/>
      <c r="W129" s="14"/>
      <c r="X129" s="14"/>
      <c r="Y129" s="503"/>
      <c r="Z129" s="14"/>
      <c r="AA129" s="503"/>
      <c r="AB129" s="14"/>
      <c r="AC129" s="14"/>
      <c r="AD129" s="503"/>
      <c r="AE129" s="14"/>
      <c r="AF129" s="14"/>
      <c r="AG129" s="14"/>
      <c r="AH129" s="14"/>
      <c r="AI129" s="14"/>
    </row>
    <row r="130" spans="1:35" s="5" customForma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503"/>
      <c r="U130" s="14"/>
      <c r="V130" s="14"/>
      <c r="W130" s="14"/>
      <c r="X130" s="14"/>
      <c r="Y130" s="503"/>
      <c r="Z130" s="14"/>
      <c r="AA130" s="503"/>
      <c r="AB130" s="14"/>
      <c r="AC130" s="14"/>
      <c r="AD130" s="503"/>
      <c r="AE130" s="14"/>
      <c r="AF130" s="14"/>
      <c r="AG130" s="14"/>
      <c r="AH130" s="14"/>
      <c r="AI130" s="14"/>
    </row>
    <row r="131" spans="1:35" s="5" customForma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503"/>
      <c r="U131" s="14"/>
      <c r="V131" s="14"/>
      <c r="W131" s="14"/>
      <c r="X131" s="14"/>
      <c r="Y131" s="503"/>
      <c r="Z131" s="14"/>
      <c r="AA131" s="503"/>
      <c r="AB131" s="14"/>
      <c r="AC131" s="14"/>
      <c r="AD131" s="503"/>
      <c r="AE131" s="14"/>
      <c r="AF131" s="14"/>
      <c r="AG131" s="14"/>
      <c r="AH131" s="14"/>
      <c r="AI131" s="14"/>
    </row>
    <row r="132" spans="1:35" s="5" customForma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503"/>
      <c r="U132" s="14"/>
      <c r="V132" s="14"/>
      <c r="W132" s="14"/>
      <c r="X132" s="14"/>
      <c r="Y132" s="503"/>
      <c r="Z132" s="14"/>
      <c r="AA132" s="503"/>
      <c r="AB132" s="14"/>
      <c r="AC132" s="14"/>
      <c r="AD132" s="503"/>
      <c r="AE132" s="14"/>
      <c r="AF132" s="14"/>
      <c r="AG132" s="14"/>
      <c r="AH132" s="14"/>
      <c r="AI132" s="14"/>
    </row>
    <row r="133" spans="1:35" s="5" customForma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503"/>
      <c r="U133" s="14"/>
      <c r="V133" s="14"/>
      <c r="W133" s="14"/>
      <c r="X133" s="14"/>
      <c r="Y133" s="503"/>
      <c r="Z133" s="14"/>
      <c r="AA133" s="503"/>
      <c r="AB133" s="14"/>
      <c r="AC133" s="14"/>
      <c r="AD133" s="503"/>
      <c r="AE133" s="14"/>
      <c r="AF133" s="14"/>
      <c r="AG133" s="14"/>
      <c r="AH133" s="14"/>
      <c r="AI133" s="14"/>
    </row>
    <row r="134" spans="1:35" s="5" customForma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503"/>
      <c r="U134" s="14"/>
      <c r="V134" s="14"/>
      <c r="W134" s="14"/>
      <c r="X134" s="14"/>
      <c r="Y134" s="503"/>
      <c r="Z134" s="14"/>
      <c r="AA134" s="503"/>
      <c r="AB134" s="14"/>
      <c r="AC134" s="14"/>
      <c r="AD134" s="503"/>
      <c r="AE134" s="14"/>
      <c r="AF134" s="14"/>
      <c r="AG134" s="14"/>
      <c r="AH134" s="14"/>
      <c r="AI134" s="14"/>
    </row>
    <row r="135" spans="1:35" s="5" customForma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503"/>
      <c r="U135" s="14"/>
      <c r="V135" s="14"/>
      <c r="W135" s="14"/>
      <c r="X135" s="14"/>
      <c r="Y135" s="503"/>
      <c r="Z135" s="14"/>
      <c r="AA135" s="503"/>
      <c r="AB135" s="14"/>
      <c r="AC135" s="14"/>
      <c r="AD135" s="503"/>
      <c r="AE135" s="14"/>
      <c r="AF135" s="14"/>
      <c r="AG135" s="14"/>
      <c r="AH135" s="14"/>
      <c r="AI135" s="14"/>
    </row>
    <row r="136" spans="1:35" s="5" customForma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503"/>
      <c r="U136" s="14"/>
      <c r="V136" s="14"/>
      <c r="W136" s="14"/>
      <c r="X136" s="14"/>
      <c r="Y136" s="503"/>
      <c r="Z136" s="14"/>
      <c r="AA136" s="503"/>
      <c r="AB136" s="14"/>
      <c r="AC136" s="14"/>
      <c r="AD136" s="503"/>
      <c r="AE136" s="14"/>
      <c r="AF136" s="14"/>
      <c r="AG136" s="14"/>
      <c r="AH136" s="14"/>
      <c r="AI136" s="14"/>
    </row>
    <row r="137" spans="1:35" s="5" customForma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503"/>
      <c r="U137" s="14"/>
      <c r="V137" s="14"/>
      <c r="W137" s="14"/>
      <c r="X137" s="14"/>
      <c r="Y137" s="503"/>
      <c r="Z137" s="14"/>
      <c r="AA137" s="503"/>
      <c r="AB137" s="14"/>
      <c r="AC137" s="14"/>
      <c r="AD137" s="503"/>
      <c r="AE137" s="14"/>
      <c r="AF137" s="14"/>
      <c r="AG137" s="14"/>
      <c r="AH137" s="14"/>
      <c r="AI137" s="14"/>
    </row>
    <row r="138" spans="1:35" s="5" customForma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503"/>
      <c r="U138" s="14"/>
      <c r="V138" s="14"/>
      <c r="W138" s="14"/>
      <c r="X138" s="14"/>
      <c r="Y138" s="503"/>
      <c r="Z138" s="14"/>
      <c r="AA138" s="503"/>
      <c r="AB138" s="14"/>
      <c r="AC138" s="14"/>
      <c r="AD138" s="503"/>
      <c r="AE138" s="14"/>
      <c r="AF138" s="14"/>
      <c r="AG138" s="14"/>
      <c r="AH138" s="14"/>
      <c r="AI138" s="14"/>
    </row>
    <row r="139" spans="1:35" s="5" customForma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503"/>
      <c r="U139" s="14"/>
      <c r="V139" s="14"/>
      <c r="W139" s="14"/>
      <c r="X139" s="14"/>
      <c r="Y139" s="503"/>
      <c r="Z139" s="14"/>
      <c r="AA139" s="503"/>
      <c r="AB139" s="14"/>
      <c r="AC139" s="14"/>
      <c r="AD139" s="503"/>
      <c r="AE139" s="14"/>
      <c r="AF139" s="14"/>
      <c r="AG139" s="14"/>
      <c r="AH139" s="14"/>
      <c r="AI139" s="14"/>
    </row>
    <row r="140" spans="1:35" s="5" customForma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503"/>
      <c r="U140" s="14"/>
      <c r="V140" s="14"/>
      <c r="W140" s="14"/>
      <c r="X140" s="14"/>
      <c r="Y140" s="503"/>
      <c r="Z140" s="14"/>
      <c r="AA140" s="503"/>
      <c r="AB140" s="14"/>
      <c r="AC140" s="14"/>
      <c r="AD140" s="503"/>
      <c r="AE140" s="14"/>
      <c r="AF140" s="14"/>
      <c r="AG140" s="14"/>
      <c r="AH140" s="14"/>
      <c r="AI140" s="14"/>
    </row>
    <row r="141" spans="1:35" s="5" customForma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503"/>
      <c r="U141" s="14"/>
      <c r="V141" s="14"/>
      <c r="W141" s="14"/>
      <c r="X141" s="14"/>
      <c r="Y141" s="503"/>
      <c r="Z141" s="14"/>
      <c r="AA141" s="503"/>
      <c r="AB141" s="14"/>
      <c r="AC141" s="14"/>
      <c r="AD141" s="503"/>
      <c r="AE141" s="14"/>
      <c r="AF141" s="14"/>
      <c r="AG141" s="14"/>
      <c r="AH141" s="14"/>
      <c r="AI141" s="14"/>
    </row>
    <row r="142" spans="1:35" s="5" customFormat="1" x14ac:dyDescent="0.2">
      <c r="T142" s="504"/>
      <c r="Y142" s="504"/>
      <c r="AA142" s="504"/>
      <c r="AD142" s="504"/>
    </row>
    <row r="143" spans="1:35" s="5" customFormat="1" x14ac:dyDescent="0.2">
      <c r="T143" s="504"/>
      <c r="Y143" s="504"/>
      <c r="AA143" s="504"/>
      <c r="AD143" s="504"/>
    </row>
    <row r="144" spans="1:35" s="5" customFormat="1" x14ac:dyDescent="0.2">
      <c r="T144" s="504"/>
      <c r="Y144" s="504"/>
      <c r="AA144" s="504"/>
      <c r="AD144" s="504"/>
    </row>
    <row r="145" spans="20:30" s="5" customFormat="1" x14ac:dyDescent="0.2">
      <c r="T145" s="504"/>
      <c r="Y145" s="504"/>
      <c r="AA145" s="504"/>
      <c r="AD145" s="504"/>
    </row>
    <row r="146" spans="20:30" s="5" customFormat="1" x14ac:dyDescent="0.2">
      <c r="T146" s="504"/>
      <c r="Y146" s="504"/>
      <c r="AA146" s="504"/>
      <c r="AD146" s="504"/>
    </row>
    <row r="147" spans="20:30" s="5" customFormat="1" x14ac:dyDescent="0.2">
      <c r="T147" s="504"/>
      <c r="Y147" s="504"/>
      <c r="AA147" s="504"/>
      <c r="AD147" s="504"/>
    </row>
    <row r="148" spans="20:30" s="5" customFormat="1" x14ac:dyDescent="0.2">
      <c r="T148" s="504"/>
      <c r="Y148" s="504"/>
      <c r="AA148" s="504"/>
      <c r="AD148" s="504"/>
    </row>
    <row r="149" spans="20:30" s="5" customFormat="1" x14ac:dyDescent="0.2">
      <c r="T149" s="504"/>
      <c r="Y149" s="504"/>
      <c r="AA149" s="504"/>
      <c r="AD149" s="504"/>
    </row>
    <row r="150" spans="20:30" s="5" customFormat="1" x14ac:dyDescent="0.2">
      <c r="T150" s="504"/>
      <c r="Y150" s="504"/>
      <c r="AA150" s="504"/>
      <c r="AD150" s="504"/>
    </row>
    <row r="151" spans="20:30" s="5" customFormat="1" x14ac:dyDescent="0.2">
      <c r="T151" s="504"/>
      <c r="Y151" s="504"/>
      <c r="AA151" s="504"/>
      <c r="AD151" s="504"/>
    </row>
    <row r="152" spans="20:30" s="5" customFormat="1" x14ac:dyDescent="0.2">
      <c r="T152" s="504"/>
      <c r="Y152" s="504"/>
      <c r="AA152" s="504"/>
      <c r="AD152" s="504"/>
    </row>
    <row r="153" spans="20:30" s="5" customFormat="1" x14ac:dyDescent="0.2">
      <c r="T153" s="504"/>
      <c r="Y153" s="504"/>
      <c r="AA153" s="504"/>
      <c r="AD153" s="504"/>
    </row>
    <row r="154" spans="20:30" s="5" customFormat="1" x14ac:dyDescent="0.2">
      <c r="T154" s="504"/>
      <c r="Y154" s="504"/>
      <c r="AA154" s="504"/>
      <c r="AD154" s="504"/>
    </row>
    <row r="155" spans="20:30" s="5" customFormat="1" x14ac:dyDescent="0.2">
      <c r="T155" s="504"/>
      <c r="Y155" s="504"/>
      <c r="AA155" s="504"/>
      <c r="AD155" s="504"/>
    </row>
    <row r="156" spans="20:30" s="5" customFormat="1" x14ac:dyDescent="0.2">
      <c r="T156" s="504"/>
      <c r="Y156" s="504"/>
      <c r="AA156" s="504"/>
      <c r="AD156" s="504"/>
    </row>
    <row r="157" spans="20:30" s="5" customFormat="1" x14ac:dyDescent="0.2">
      <c r="T157" s="504"/>
      <c r="Y157" s="504"/>
      <c r="AA157" s="504"/>
      <c r="AD157" s="504"/>
    </row>
    <row r="158" spans="20:30" s="5" customFormat="1" x14ac:dyDescent="0.2">
      <c r="T158" s="504"/>
      <c r="Y158" s="504"/>
      <c r="AA158" s="504"/>
      <c r="AD158" s="504"/>
    </row>
    <row r="159" spans="20:30" s="5" customFormat="1" x14ac:dyDescent="0.2">
      <c r="T159" s="504"/>
      <c r="Y159" s="504"/>
      <c r="AA159" s="504"/>
      <c r="AD159" s="504"/>
    </row>
    <row r="160" spans="20:30" s="5" customFormat="1" x14ac:dyDescent="0.2">
      <c r="T160" s="504"/>
      <c r="Y160" s="504"/>
      <c r="AA160" s="504"/>
      <c r="AD160" s="504"/>
    </row>
    <row r="161" spans="20:30" s="5" customFormat="1" x14ac:dyDescent="0.2">
      <c r="T161" s="504"/>
      <c r="Y161" s="504"/>
      <c r="AA161" s="504"/>
      <c r="AD161" s="504"/>
    </row>
    <row r="162" spans="20:30" s="5" customFormat="1" x14ac:dyDescent="0.2">
      <c r="T162" s="504"/>
      <c r="Y162" s="504"/>
      <c r="AA162" s="504"/>
      <c r="AD162" s="504"/>
    </row>
    <row r="163" spans="20:30" s="5" customFormat="1" x14ac:dyDescent="0.2">
      <c r="T163" s="504"/>
      <c r="Y163" s="504"/>
      <c r="AA163" s="504"/>
      <c r="AD163" s="504"/>
    </row>
    <row r="164" spans="20:30" s="5" customFormat="1" x14ac:dyDescent="0.2">
      <c r="T164" s="504"/>
      <c r="Y164" s="504"/>
      <c r="AA164" s="504"/>
      <c r="AD164" s="504"/>
    </row>
    <row r="165" spans="20:30" s="5" customFormat="1" x14ac:dyDescent="0.2">
      <c r="T165" s="504"/>
      <c r="Y165" s="504"/>
      <c r="AA165" s="504"/>
      <c r="AD165" s="504"/>
    </row>
    <row r="166" spans="20:30" s="5" customFormat="1" x14ac:dyDescent="0.2">
      <c r="T166" s="504"/>
      <c r="Y166" s="504"/>
      <c r="AA166" s="504"/>
      <c r="AD166" s="504"/>
    </row>
    <row r="167" spans="20:30" s="5" customFormat="1" x14ac:dyDescent="0.2">
      <c r="T167" s="504"/>
      <c r="Y167" s="504"/>
      <c r="AA167" s="504"/>
      <c r="AD167" s="504"/>
    </row>
    <row r="168" spans="20:30" s="5" customFormat="1" x14ac:dyDescent="0.2">
      <c r="T168" s="504"/>
      <c r="Y168" s="504"/>
      <c r="AA168" s="504"/>
      <c r="AD168" s="504"/>
    </row>
    <row r="169" spans="20:30" s="5" customFormat="1" x14ac:dyDescent="0.2">
      <c r="T169" s="504"/>
      <c r="Y169" s="504"/>
      <c r="AA169" s="504"/>
      <c r="AD169" s="504"/>
    </row>
    <row r="170" spans="20:30" s="5" customFormat="1" x14ac:dyDescent="0.2">
      <c r="T170" s="504"/>
      <c r="Y170" s="504"/>
      <c r="AA170" s="504"/>
      <c r="AD170" s="504"/>
    </row>
    <row r="171" spans="20:30" s="5" customFormat="1" x14ac:dyDescent="0.2">
      <c r="T171" s="504"/>
      <c r="Y171" s="504"/>
      <c r="AA171" s="504"/>
      <c r="AD171" s="504"/>
    </row>
    <row r="172" spans="20:30" s="5" customFormat="1" x14ac:dyDescent="0.2">
      <c r="T172" s="504"/>
      <c r="Y172" s="504"/>
      <c r="AA172" s="504"/>
      <c r="AD172" s="504"/>
    </row>
    <row r="173" spans="20:30" s="5" customFormat="1" x14ac:dyDescent="0.2">
      <c r="T173" s="504"/>
      <c r="Y173" s="504"/>
      <c r="AA173" s="504"/>
      <c r="AD173" s="504"/>
    </row>
    <row r="174" spans="20:30" s="5" customFormat="1" x14ac:dyDescent="0.2">
      <c r="T174" s="504"/>
      <c r="Y174" s="504"/>
      <c r="AA174" s="504"/>
      <c r="AD174" s="504"/>
    </row>
    <row r="175" spans="20:30" s="5" customFormat="1" x14ac:dyDescent="0.2">
      <c r="T175" s="504"/>
      <c r="Y175" s="504"/>
      <c r="AA175" s="504"/>
      <c r="AD175" s="504"/>
    </row>
    <row r="176" spans="20:30" s="5" customFormat="1" x14ac:dyDescent="0.2">
      <c r="T176" s="504"/>
      <c r="Y176" s="504"/>
      <c r="AA176" s="504"/>
      <c r="AD176" s="504"/>
    </row>
    <row r="177" spans="20:30" s="5" customFormat="1" x14ac:dyDescent="0.2">
      <c r="T177" s="504"/>
      <c r="Y177" s="504"/>
      <c r="AA177" s="504"/>
      <c r="AD177" s="504"/>
    </row>
    <row r="178" spans="20:30" s="5" customFormat="1" x14ac:dyDescent="0.2">
      <c r="T178" s="504"/>
      <c r="Y178" s="504"/>
      <c r="AA178" s="504"/>
      <c r="AD178" s="504"/>
    </row>
    <row r="179" spans="20:30" s="5" customFormat="1" x14ac:dyDescent="0.2">
      <c r="T179" s="504"/>
      <c r="Y179" s="504"/>
      <c r="AA179" s="504"/>
      <c r="AD179" s="504"/>
    </row>
    <row r="180" spans="20:30" s="5" customFormat="1" x14ac:dyDescent="0.2">
      <c r="T180" s="504"/>
      <c r="Y180" s="504"/>
      <c r="AA180" s="504"/>
      <c r="AD180" s="504"/>
    </row>
    <row r="181" spans="20:30" s="5" customFormat="1" x14ac:dyDescent="0.2">
      <c r="T181" s="504"/>
      <c r="Y181" s="504"/>
      <c r="AA181" s="504"/>
      <c r="AD181" s="504"/>
    </row>
    <row r="182" spans="20:30" s="5" customFormat="1" x14ac:dyDescent="0.2">
      <c r="T182" s="504"/>
      <c r="Y182" s="504"/>
      <c r="AA182" s="504"/>
      <c r="AD182" s="504"/>
    </row>
    <row r="183" spans="20:30" s="5" customFormat="1" x14ac:dyDescent="0.2">
      <c r="T183" s="504"/>
      <c r="Y183" s="504"/>
      <c r="AA183" s="504"/>
      <c r="AD183" s="504"/>
    </row>
    <row r="184" spans="20:30" s="5" customFormat="1" x14ac:dyDescent="0.2">
      <c r="T184" s="504"/>
      <c r="Y184" s="504"/>
      <c r="AA184" s="504"/>
      <c r="AD184" s="504"/>
    </row>
    <row r="185" spans="20:30" s="5" customFormat="1" x14ac:dyDescent="0.2">
      <c r="T185" s="504"/>
      <c r="Y185" s="504"/>
      <c r="AA185" s="504"/>
      <c r="AD185" s="504"/>
    </row>
    <row r="186" spans="20:30" s="5" customFormat="1" x14ac:dyDescent="0.2">
      <c r="T186" s="504"/>
      <c r="Y186" s="504"/>
      <c r="AA186" s="504"/>
      <c r="AD186" s="504"/>
    </row>
    <row r="187" spans="20:30" s="5" customFormat="1" x14ac:dyDescent="0.2">
      <c r="T187" s="504"/>
      <c r="Y187" s="504"/>
      <c r="AA187" s="504"/>
      <c r="AD187" s="504"/>
    </row>
    <row r="188" spans="20:30" s="5" customFormat="1" x14ac:dyDescent="0.2">
      <c r="T188" s="504"/>
      <c r="Y188" s="504"/>
      <c r="AA188" s="504"/>
      <c r="AD188" s="504"/>
    </row>
    <row r="189" spans="20:30" s="5" customFormat="1" x14ac:dyDescent="0.2">
      <c r="T189" s="504"/>
      <c r="Y189" s="504"/>
      <c r="AA189" s="504"/>
      <c r="AD189" s="504"/>
    </row>
    <row r="190" spans="20:30" s="5" customFormat="1" x14ac:dyDescent="0.2">
      <c r="T190" s="504"/>
      <c r="Y190" s="504"/>
      <c r="AA190" s="504"/>
      <c r="AD190" s="504"/>
    </row>
    <row r="191" spans="20:30" s="5" customFormat="1" x14ac:dyDescent="0.2">
      <c r="T191" s="504"/>
      <c r="Y191" s="504"/>
      <c r="AA191" s="504"/>
      <c r="AD191" s="504"/>
    </row>
    <row r="192" spans="20:30" s="5" customFormat="1" x14ac:dyDescent="0.2">
      <c r="T192" s="504"/>
      <c r="Y192" s="504"/>
      <c r="AA192" s="504"/>
      <c r="AD192" s="504"/>
    </row>
    <row r="193" spans="20:30" s="5" customFormat="1" x14ac:dyDescent="0.2">
      <c r="T193" s="504"/>
      <c r="Y193" s="504"/>
      <c r="AA193" s="504"/>
      <c r="AD193" s="504"/>
    </row>
    <row r="194" spans="20:30" s="5" customFormat="1" x14ac:dyDescent="0.2">
      <c r="T194" s="504"/>
      <c r="Y194" s="504"/>
      <c r="AA194" s="504"/>
      <c r="AD194" s="504"/>
    </row>
    <row r="195" spans="20:30" s="5" customFormat="1" x14ac:dyDescent="0.2">
      <c r="T195" s="504"/>
      <c r="Y195" s="504"/>
      <c r="AA195" s="504"/>
      <c r="AD195" s="504"/>
    </row>
    <row r="196" spans="20:30" s="5" customFormat="1" x14ac:dyDescent="0.2">
      <c r="T196" s="504"/>
      <c r="Y196" s="504"/>
      <c r="AA196" s="504"/>
      <c r="AD196" s="504"/>
    </row>
    <row r="197" spans="20:30" s="5" customFormat="1" x14ac:dyDescent="0.2">
      <c r="T197" s="504"/>
      <c r="Y197" s="504"/>
      <c r="AA197" s="504"/>
      <c r="AD197" s="504"/>
    </row>
    <row r="198" spans="20:30" s="5" customFormat="1" x14ac:dyDescent="0.2">
      <c r="T198" s="504"/>
      <c r="Y198" s="504"/>
      <c r="AA198" s="504"/>
      <c r="AD198" s="504"/>
    </row>
    <row r="199" spans="20:30" s="5" customFormat="1" x14ac:dyDescent="0.2">
      <c r="T199" s="504"/>
      <c r="Y199" s="504"/>
      <c r="AA199" s="504"/>
      <c r="AD199" s="504"/>
    </row>
    <row r="200" spans="20:30" s="5" customFormat="1" x14ac:dyDescent="0.2">
      <c r="T200" s="504"/>
      <c r="Y200" s="504"/>
      <c r="AA200" s="504"/>
      <c r="AD200" s="504"/>
    </row>
    <row r="201" spans="20:30" s="5" customFormat="1" x14ac:dyDescent="0.2">
      <c r="T201" s="504"/>
      <c r="Y201" s="504"/>
      <c r="AA201" s="504"/>
      <c r="AD201" s="504"/>
    </row>
    <row r="202" spans="20:30" s="5" customFormat="1" x14ac:dyDescent="0.2">
      <c r="T202" s="504"/>
      <c r="Y202" s="504"/>
      <c r="AA202" s="504"/>
      <c r="AD202" s="504"/>
    </row>
    <row r="203" spans="20:30" s="5" customFormat="1" x14ac:dyDescent="0.2">
      <c r="T203" s="504"/>
      <c r="Y203" s="504"/>
      <c r="AA203" s="504"/>
      <c r="AD203" s="504"/>
    </row>
    <row r="204" spans="20:30" s="5" customFormat="1" x14ac:dyDescent="0.2">
      <c r="T204" s="504"/>
      <c r="Y204" s="504"/>
      <c r="AA204" s="504"/>
      <c r="AD204" s="504"/>
    </row>
    <row r="205" spans="20:30" s="5" customFormat="1" x14ac:dyDescent="0.2">
      <c r="T205" s="504"/>
      <c r="Y205" s="504"/>
      <c r="AA205" s="504"/>
      <c r="AD205" s="504"/>
    </row>
    <row r="206" spans="20:30" s="5" customFormat="1" x14ac:dyDescent="0.2">
      <c r="T206" s="504"/>
      <c r="Y206" s="504"/>
      <c r="AA206" s="504"/>
      <c r="AD206" s="504"/>
    </row>
    <row r="207" spans="20:30" s="5" customFormat="1" x14ac:dyDescent="0.2">
      <c r="T207" s="504"/>
      <c r="Y207" s="504"/>
      <c r="AA207" s="504"/>
      <c r="AD207" s="504"/>
    </row>
    <row r="208" spans="20:30" s="5" customFormat="1" x14ac:dyDescent="0.2">
      <c r="T208" s="504"/>
      <c r="Y208" s="504"/>
      <c r="AA208" s="504"/>
      <c r="AD208" s="504"/>
    </row>
    <row r="209" spans="20:30" s="5" customFormat="1" x14ac:dyDescent="0.2">
      <c r="T209" s="504"/>
      <c r="Y209" s="504"/>
      <c r="AA209" s="504"/>
      <c r="AD209" s="504"/>
    </row>
    <row r="210" spans="20:30" s="5" customFormat="1" x14ac:dyDescent="0.2">
      <c r="T210" s="504"/>
      <c r="Y210" s="504"/>
      <c r="AA210" s="504"/>
      <c r="AD210" s="504"/>
    </row>
    <row r="211" spans="20:30" s="5" customFormat="1" x14ac:dyDescent="0.2">
      <c r="T211" s="504"/>
      <c r="Y211" s="504"/>
      <c r="AA211" s="504"/>
      <c r="AD211" s="504"/>
    </row>
    <row r="212" spans="20:30" s="5" customFormat="1" x14ac:dyDescent="0.2">
      <c r="T212" s="504"/>
      <c r="Y212" s="504"/>
      <c r="AA212" s="504"/>
      <c r="AD212" s="504"/>
    </row>
    <row r="213" spans="20:30" s="5" customFormat="1" x14ac:dyDescent="0.2">
      <c r="T213" s="504"/>
      <c r="Y213" s="504"/>
      <c r="AA213" s="504"/>
      <c r="AD213" s="504"/>
    </row>
    <row r="214" spans="20:30" s="5" customFormat="1" x14ac:dyDescent="0.2">
      <c r="T214" s="504"/>
      <c r="Y214" s="504"/>
      <c r="AA214" s="504"/>
      <c r="AD214" s="504"/>
    </row>
    <row r="215" spans="20:30" s="5" customFormat="1" x14ac:dyDescent="0.2">
      <c r="T215" s="504"/>
      <c r="Y215" s="504"/>
      <c r="AA215" s="504"/>
      <c r="AD215" s="504"/>
    </row>
    <row r="216" spans="20:30" s="5" customFormat="1" x14ac:dyDescent="0.2">
      <c r="T216" s="504"/>
      <c r="Y216" s="504"/>
      <c r="AA216" s="504"/>
      <c r="AD216" s="504"/>
    </row>
    <row r="217" spans="20:30" s="5" customFormat="1" x14ac:dyDescent="0.2">
      <c r="T217" s="504"/>
      <c r="Y217" s="504"/>
      <c r="AA217" s="504"/>
      <c r="AD217" s="504"/>
    </row>
    <row r="218" spans="20:30" s="5" customFormat="1" x14ac:dyDescent="0.2">
      <c r="T218" s="504"/>
      <c r="Y218" s="504"/>
      <c r="AA218" s="504"/>
      <c r="AD218" s="504"/>
    </row>
    <row r="219" spans="20:30" s="5" customFormat="1" x14ac:dyDescent="0.2">
      <c r="T219" s="504"/>
      <c r="Y219" s="504"/>
      <c r="AA219" s="504"/>
      <c r="AD219" s="504"/>
    </row>
    <row r="220" spans="20:30" s="5" customFormat="1" x14ac:dyDescent="0.2">
      <c r="T220" s="504"/>
      <c r="Y220" s="504"/>
      <c r="AA220" s="504"/>
      <c r="AD220" s="504"/>
    </row>
    <row r="221" spans="20:30" s="5" customFormat="1" x14ac:dyDescent="0.2">
      <c r="T221" s="504"/>
      <c r="Y221" s="504"/>
      <c r="AA221" s="504"/>
      <c r="AD221" s="504"/>
    </row>
    <row r="222" spans="20:30" s="5" customFormat="1" x14ac:dyDescent="0.2">
      <c r="T222" s="504"/>
      <c r="Y222" s="504"/>
      <c r="AA222" s="504"/>
      <c r="AD222" s="504"/>
    </row>
    <row r="223" spans="20:30" s="5" customFormat="1" x14ac:dyDescent="0.2">
      <c r="T223" s="504"/>
      <c r="Y223" s="504"/>
      <c r="AA223" s="504"/>
      <c r="AD223" s="504"/>
    </row>
    <row r="224" spans="20:30" s="5" customFormat="1" x14ac:dyDescent="0.2">
      <c r="T224" s="504"/>
      <c r="Y224" s="504"/>
      <c r="AA224" s="504"/>
      <c r="AD224" s="504"/>
    </row>
    <row r="225" spans="20:30" s="5" customFormat="1" x14ac:dyDescent="0.2">
      <c r="T225" s="504"/>
      <c r="Y225" s="504"/>
      <c r="AA225" s="504"/>
      <c r="AD225" s="504"/>
    </row>
    <row r="226" spans="20:30" s="5" customFormat="1" x14ac:dyDescent="0.2">
      <c r="T226" s="504"/>
      <c r="Y226" s="504"/>
      <c r="AA226" s="504"/>
      <c r="AD226" s="504"/>
    </row>
    <row r="227" spans="20:30" s="5" customFormat="1" x14ac:dyDescent="0.2">
      <c r="T227" s="504"/>
      <c r="Y227" s="504"/>
      <c r="AA227" s="504"/>
      <c r="AD227" s="504"/>
    </row>
    <row r="228" spans="20:30" s="5" customFormat="1" x14ac:dyDescent="0.2">
      <c r="T228" s="504"/>
      <c r="Y228" s="504"/>
      <c r="AA228" s="504"/>
      <c r="AD228" s="504"/>
    </row>
    <row r="229" spans="20:30" s="5" customFormat="1" x14ac:dyDescent="0.2">
      <c r="T229" s="504"/>
      <c r="Y229" s="504"/>
      <c r="AA229" s="504"/>
      <c r="AD229" s="504"/>
    </row>
    <row r="230" spans="20:30" s="5" customFormat="1" x14ac:dyDescent="0.2">
      <c r="T230" s="504"/>
      <c r="Y230" s="504"/>
      <c r="AA230" s="504"/>
      <c r="AD230" s="504"/>
    </row>
    <row r="231" spans="20:30" s="5" customFormat="1" x14ac:dyDescent="0.2">
      <c r="T231" s="504"/>
      <c r="Y231" s="504"/>
      <c r="AA231" s="504"/>
      <c r="AD231" s="504"/>
    </row>
    <row r="232" spans="20:30" s="5" customFormat="1" x14ac:dyDescent="0.2">
      <c r="T232" s="504"/>
      <c r="Y232" s="504"/>
      <c r="AA232" s="504"/>
      <c r="AD232" s="504"/>
    </row>
    <row r="233" spans="20:30" s="5" customFormat="1" x14ac:dyDescent="0.2">
      <c r="T233" s="504"/>
      <c r="Y233" s="504"/>
      <c r="AA233" s="504"/>
      <c r="AD233" s="504"/>
    </row>
    <row r="234" spans="20:30" s="5" customFormat="1" x14ac:dyDescent="0.2">
      <c r="T234" s="504"/>
      <c r="Y234" s="504"/>
      <c r="AA234" s="504"/>
      <c r="AD234" s="504"/>
    </row>
    <row r="235" spans="20:30" s="5" customFormat="1" x14ac:dyDescent="0.2">
      <c r="T235" s="504"/>
      <c r="Y235" s="504"/>
      <c r="AA235" s="504"/>
      <c r="AD235" s="504"/>
    </row>
    <row r="236" spans="20:30" s="5" customFormat="1" x14ac:dyDescent="0.2">
      <c r="T236" s="504"/>
      <c r="Y236" s="504"/>
      <c r="AA236" s="504"/>
      <c r="AD236" s="504"/>
    </row>
    <row r="237" spans="20:30" s="5" customFormat="1" x14ac:dyDescent="0.2">
      <c r="T237" s="504"/>
      <c r="Y237" s="504"/>
      <c r="AA237" s="504"/>
      <c r="AD237" s="504"/>
    </row>
    <row r="238" spans="20:30" s="5" customFormat="1" x14ac:dyDescent="0.2">
      <c r="T238" s="504"/>
      <c r="Y238" s="504"/>
      <c r="AA238" s="504"/>
      <c r="AD238" s="504"/>
    </row>
    <row r="239" spans="20:30" s="5" customFormat="1" x14ac:dyDescent="0.2">
      <c r="T239" s="504"/>
      <c r="Y239" s="504"/>
      <c r="AA239" s="504"/>
      <c r="AD239" s="504"/>
    </row>
    <row r="240" spans="20:30" s="5" customFormat="1" x14ac:dyDescent="0.2">
      <c r="T240" s="504"/>
      <c r="Y240" s="504"/>
      <c r="AA240" s="504"/>
      <c r="AD240" s="504"/>
    </row>
    <row r="241" spans="20:30" s="5" customFormat="1" x14ac:dyDescent="0.2">
      <c r="T241" s="504"/>
      <c r="Y241" s="504"/>
      <c r="AA241" s="504"/>
      <c r="AD241" s="504"/>
    </row>
    <row r="242" spans="20:30" s="5" customFormat="1" x14ac:dyDescent="0.2">
      <c r="T242" s="504"/>
      <c r="Y242" s="504"/>
      <c r="AA242" s="504"/>
      <c r="AD242" s="504"/>
    </row>
    <row r="243" spans="20:30" s="5" customFormat="1" x14ac:dyDescent="0.2">
      <c r="T243" s="504"/>
      <c r="Y243" s="504"/>
      <c r="AA243" s="504"/>
      <c r="AD243" s="504"/>
    </row>
    <row r="244" spans="20:30" s="5" customFormat="1" x14ac:dyDescent="0.2">
      <c r="T244" s="504"/>
      <c r="Y244" s="504"/>
      <c r="AA244" s="504"/>
      <c r="AD244" s="504"/>
    </row>
    <row r="245" spans="20:30" s="5" customFormat="1" x14ac:dyDescent="0.2">
      <c r="T245" s="504"/>
      <c r="Y245" s="504"/>
      <c r="AA245" s="504"/>
      <c r="AD245" s="504"/>
    </row>
    <row r="246" spans="20:30" s="5" customFormat="1" x14ac:dyDescent="0.2">
      <c r="T246" s="504"/>
      <c r="Y246" s="504"/>
      <c r="AA246" s="504"/>
      <c r="AD246" s="504"/>
    </row>
    <row r="247" spans="20:30" s="5" customFormat="1" x14ac:dyDescent="0.2">
      <c r="T247" s="504"/>
      <c r="Y247" s="504"/>
      <c r="AA247" s="504"/>
      <c r="AD247" s="504"/>
    </row>
    <row r="248" spans="20:30" s="5" customFormat="1" x14ac:dyDescent="0.2">
      <c r="T248" s="504"/>
      <c r="Y248" s="504"/>
      <c r="AA248" s="504"/>
      <c r="AD248" s="504"/>
    </row>
    <row r="249" spans="20:30" s="5" customFormat="1" x14ac:dyDescent="0.2">
      <c r="T249" s="504"/>
      <c r="Y249" s="504"/>
      <c r="AA249" s="504"/>
      <c r="AD249" s="504"/>
    </row>
    <row r="250" spans="20:30" s="5" customFormat="1" x14ac:dyDescent="0.2">
      <c r="T250" s="504"/>
      <c r="Y250" s="504"/>
      <c r="AA250" s="504"/>
      <c r="AD250" s="504"/>
    </row>
    <row r="251" spans="20:30" s="5" customFormat="1" x14ac:dyDescent="0.2">
      <c r="T251" s="504"/>
      <c r="Y251" s="504"/>
      <c r="AA251" s="504"/>
      <c r="AD251" s="504"/>
    </row>
    <row r="252" spans="20:30" s="5" customFormat="1" x14ac:dyDescent="0.2">
      <c r="T252" s="504"/>
      <c r="Y252" s="504"/>
      <c r="AA252" s="504"/>
      <c r="AD252" s="504"/>
    </row>
    <row r="253" spans="20:30" s="5" customFormat="1" x14ac:dyDescent="0.2">
      <c r="T253" s="504"/>
      <c r="Y253" s="504"/>
      <c r="AA253" s="504"/>
      <c r="AD253" s="504"/>
    </row>
    <row r="254" spans="20:30" s="5" customFormat="1" x14ac:dyDescent="0.2">
      <c r="T254" s="504"/>
      <c r="Y254" s="504"/>
      <c r="AA254" s="504"/>
      <c r="AD254" s="504"/>
    </row>
    <row r="255" spans="20:30" s="5" customFormat="1" x14ac:dyDescent="0.2">
      <c r="T255" s="504"/>
      <c r="Y255" s="504"/>
      <c r="AA255" s="504"/>
      <c r="AD255" s="504"/>
    </row>
    <row r="256" spans="20:30" s="5" customFormat="1" x14ac:dyDescent="0.2">
      <c r="T256" s="504"/>
      <c r="Y256" s="504"/>
      <c r="AA256" s="504"/>
      <c r="AD256" s="504"/>
    </row>
    <row r="257" spans="20:30" s="5" customFormat="1" x14ac:dyDescent="0.2">
      <c r="T257" s="504"/>
      <c r="Y257" s="504"/>
      <c r="AA257" s="504"/>
      <c r="AD257" s="504"/>
    </row>
    <row r="258" spans="20:30" s="5" customFormat="1" x14ac:dyDescent="0.2">
      <c r="T258" s="504"/>
      <c r="Y258" s="504"/>
      <c r="AA258" s="504"/>
      <c r="AD258" s="504"/>
    </row>
    <row r="259" spans="20:30" s="5" customFormat="1" x14ac:dyDescent="0.2">
      <c r="T259" s="504"/>
      <c r="Y259" s="504"/>
      <c r="AA259" s="504"/>
      <c r="AD259" s="504"/>
    </row>
    <row r="260" spans="20:30" s="5" customFormat="1" x14ac:dyDescent="0.2">
      <c r="T260" s="504"/>
      <c r="Y260" s="504"/>
      <c r="AA260" s="504"/>
      <c r="AD260" s="504"/>
    </row>
    <row r="261" spans="20:30" s="5" customFormat="1" x14ac:dyDescent="0.2">
      <c r="T261" s="504"/>
      <c r="Y261" s="504"/>
      <c r="AA261" s="504"/>
      <c r="AD261" s="504"/>
    </row>
    <row r="262" spans="20:30" s="5" customFormat="1" x14ac:dyDescent="0.2">
      <c r="T262" s="504"/>
      <c r="Y262" s="504"/>
      <c r="AA262" s="504"/>
      <c r="AD262" s="504"/>
    </row>
    <row r="263" spans="20:30" s="5" customFormat="1" x14ac:dyDescent="0.2">
      <c r="T263" s="504"/>
      <c r="Y263" s="504"/>
      <c r="AA263" s="504"/>
      <c r="AD263" s="504"/>
    </row>
    <row r="264" spans="20:30" s="5" customFormat="1" x14ac:dyDescent="0.2">
      <c r="T264" s="504"/>
      <c r="Y264" s="504"/>
      <c r="AA264" s="504"/>
      <c r="AD264" s="504"/>
    </row>
    <row r="265" spans="20:30" s="5" customFormat="1" x14ac:dyDescent="0.2">
      <c r="T265" s="504"/>
      <c r="Y265" s="504"/>
      <c r="AA265" s="504"/>
      <c r="AD265" s="504"/>
    </row>
    <row r="266" spans="20:30" s="5" customFormat="1" x14ac:dyDescent="0.2">
      <c r="T266" s="504"/>
      <c r="Y266" s="504"/>
      <c r="AA266" s="504"/>
      <c r="AD266" s="504"/>
    </row>
    <row r="267" spans="20:30" s="5" customFormat="1" x14ac:dyDescent="0.2">
      <c r="T267" s="504"/>
      <c r="Y267" s="504"/>
      <c r="AA267" s="504"/>
      <c r="AD267" s="504"/>
    </row>
    <row r="268" spans="20:30" s="5" customFormat="1" x14ac:dyDescent="0.2">
      <c r="T268" s="504"/>
      <c r="Y268" s="504"/>
      <c r="AA268" s="504"/>
      <c r="AD268" s="504"/>
    </row>
    <row r="269" spans="20:30" s="5" customFormat="1" x14ac:dyDescent="0.2">
      <c r="T269" s="504"/>
      <c r="Y269" s="504"/>
      <c r="AA269" s="504"/>
      <c r="AD269" s="504"/>
    </row>
    <row r="270" spans="20:30" s="5" customFormat="1" x14ac:dyDescent="0.2">
      <c r="T270" s="504"/>
      <c r="Y270" s="504"/>
      <c r="AA270" s="504"/>
      <c r="AD270" s="504"/>
    </row>
    <row r="271" spans="20:30" s="5" customFormat="1" x14ac:dyDescent="0.2">
      <c r="T271" s="504"/>
      <c r="Y271" s="504"/>
      <c r="AA271" s="504"/>
      <c r="AD271" s="504"/>
    </row>
    <row r="272" spans="20:30" s="5" customFormat="1" x14ac:dyDescent="0.2">
      <c r="T272" s="504"/>
      <c r="Y272" s="504"/>
      <c r="AA272" s="504"/>
      <c r="AD272" s="504"/>
    </row>
    <row r="273" spans="20:30" s="5" customFormat="1" x14ac:dyDescent="0.2">
      <c r="T273" s="504"/>
      <c r="Y273" s="504"/>
      <c r="AA273" s="504"/>
      <c r="AD273" s="504"/>
    </row>
    <row r="274" spans="20:30" s="5" customFormat="1" x14ac:dyDescent="0.2">
      <c r="T274" s="504"/>
      <c r="Y274" s="504"/>
      <c r="AA274" s="504"/>
      <c r="AD274" s="504"/>
    </row>
    <row r="275" spans="20:30" s="5" customFormat="1" x14ac:dyDescent="0.2">
      <c r="T275" s="504"/>
      <c r="Y275" s="504"/>
      <c r="AA275" s="504"/>
      <c r="AD275" s="504"/>
    </row>
    <row r="276" spans="20:30" s="5" customFormat="1" x14ac:dyDescent="0.2">
      <c r="T276" s="504"/>
      <c r="Y276" s="504"/>
      <c r="AA276" s="504"/>
      <c r="AD276" s="504"/>
    </row>
    <row r="277" spans="20:30" s="5" customFormat="1" x14ac:dyDescent="0.2">
      <c r="T277" s="504"/>
      <c r="Y277" s="504"/>
      <c r="AA277" s="504"/>
      <c r="AD277" s="504"/>
    </row>
    <row r="278" spans="20:30" s="5" customFormat="1" x14ac:dyDescent="0.2">
      <c r="T278" s="504"/>
      <c r="Y278" s="504"/>
      <c r="AA278" s="504"/>
      <c r="AD278" s="504"/>
    </row>
    <row r="279" spans="20:30" s="5" customFormat="1" x14ac:dyDescent="0.2">
      <c r="T279" s="504"/>
      <c r="Y279" s="504"/>
      <c r="AA279" s="504"/>
      <c r="AD279" s="504"/>
    </row>
    <row r="280" spans="20:30" s="5" customFormat="1" x14ac:dyDescent="0.2">
      <c r="T280" s="504"/>
      <c r="Y280" s="504"/>
      <c r="AA280" s="504"/>
      <c r="AD280" s="504"/>
    </row>
    <row r="281" spans="20:30" s="5" customFormat="1" x14ac:dyDescent="0.2">
      <c r="T281" s="504"/>
      <c r="Y281" s="504"/>
      <c r="AA281" s="504"/>
      <c r="AD281" s="504"/>
    </row>
    <row r="282" spans="20:30" s="5" customFormat="1" x14ac:dyDescent="0.2">
      <c r="T282" s="504"/>
      <c r="Y282" s="504"/>
      <c r="AA282" s="504"/>
      <c r="AD282" s="504"/>
    </row>
    <row r="283" spans="20:30" s="5" customFormat="1" x14ac:dyDescent="0.2">
      <c r="T283" s="504"/>
      <c r="Y283" s="504"/>
      <c r="AA283" s="504"/>
      <c r="AD283" s="504"/>
    </row>
    <row r="284" spans="20:30" s="5" customFormat="1" x14ac:dyDescent="0.2">
      <c r="T284" s="504"/>
      <c r="Y284" s="504"/>
      <c r="AA284" s="504"/>
      <c r="AD284" s="504"/>
    </row>
    <row r="285" spans="20:30" s="5" customFormat="1" x14ac:dyDescent="0.2">
      <c r="T285" s="504"/>
      <c r="Y285" s="504"/>
      <c r="AA285" s="504"/>
      <c r="AD285" s="504"/>
    </row>
    <row r="286" spans="20:30" s="5" customFormat="1" x14ac:dyDescent="0.2">
      <c r="T286" s="504"/>
      <c r="Y286" s="504"/>
      <c r="AA286" s="504"/>
      <c r="AD286" s="504"/>
    </row>
    <row r="287" spans="20:30" s="5" customFormat="1" x14ac:dyDescent="0.2">
      <c r="T287" s="504"/>
      <c r="Y287" s="504"/>
      <c r="AA287" s="504"/>
      <c r="AD287" s="504"/>
    </row>
    <row r="288" spans="20:30" s="5" customFormat="1" x14ac:dyDescent="0.2">
      <c r="T288" s="504"/>
      <c r="Y288" s="504"/>
      <c r="AA288" s="504"/>
      <c r="AD288" s="504"/>
    </row>
    <row r="289" spans="20:30" s="5" customFormat="1" x14ac:dyDescent="0.2">
      <c r="T289" s="504"/>
      <c r="Y289" s="504"/>
      <c r="AA289" s="504"/>
      <c r="AD289" s="504"/>
    </row>
    <row r="290" spans="20:30" s="5" customFormat="1" x14ac:dyDescent="0.2">
      <c r="T290" s="504"/>
      <c r="Y290" s="504"/>
      <c r="AA290" s="504"/>
      <c r="AD290" s="504"/>
    </row>
    <row r="291" spans="20:30" s="5" customFormat="1" x14ac:dyDescent="0.2">
      <c r="T291" s="504"/>
      <c r="Y291" s="504"/>
      <c r="AA291" s="504"/>
      <c r="AD291" s="504"/>
    </row>
    <row r="292" spans="20:30" s="5" customFormat="1" x14ac:dyDescent="0.2">
      <c r="T292" s="504"/>
      <c r="Y292" s="504"/>
      <c r="AA292" s="504"/>
      <c r="AD292" s="504"/>
    </row>
    <row r="293" spans="20:30" s="5" customFormat="1" x14ac:dyDescent="0.2">
      <c r="T293" s="504"/>
      <c r="Y293" s="504"/>
      <c r="AA293" s="504"/>
      <c r="AD293" s="504"/>
    </row>
    <row r="294" spans="20:30" s="5" customFormat="1" x14ac:dyDescent="0.2">
      <c r="T294" s="504"/>
      <c r="Y294" s="504"/>
      <c r="AA294" s="504"/>
      <c r="AD294" s="504"/>
    </row>
    <row r="295" spans="20:30" s="5" customFormat="1" x14ac:dyDescent="0.2">
      <c r="T295" s="504"/>
      <c r="Y295" s="504"/>
      <c r="AA295" s="504"/>
      <c r="AD295" s="504"/>
    </row>
    <row r="296" spans="20:30" s="5" customFormat="1" x14ac:dyDescent="0.2">
      <c r="T296" s="504"/>
      <c r="Y296" s="504"/>
      <c r="AA296" s="504"/>
      <c r="AD296" s="504"/>
    </row>
    <row r="297" spans="20:30" s="5" customFormat="1" x14ac:dyDescent="0.2">
      <c r="T297" s="504"/>
      <c r="Y297" s="504"/>
      <c r="AA297" s="504"/>
      <c r="AD297" s="504"/>
    </row>
    <row r="298" spans="20:30" s="5" customFormat="1" x14ac:dyDescent="0.2">
      <c r="T298" s="504"/>
      <c r="Y298" s="504"/>
      <c r="AA298" s="504"/>
      <c r="AD298" s="504"/>
    </row>
    <row r="299" spans="20:30" s="5" customFormat="1" x14ac:dyDescent="0.2">
      <c r="T299" s="504"/>
      <c r="Y299" s="504"/>
      <c r="AA299" s="504"/>
      <c r="AD299" s="504"/>
    </row>
    <row r="300" spans="20:30" s="5" customFormat="1" x14ac:dyDescent="0.2">
      <c r="T300" s="504"/>
      <c r="Y300" s="504"/>
      <c r="AA300" s="504"/>
      <c r="AD300" s="504"/>
    </row>
    <row r="301" spans="20:30" s="5" customFormat="1" x14ac:dyDescent="0.2">
      <c r="T301" s="504"/>
      <c r="Y301" s="504"/>
      <c r="AA301" s="504"/>
      <c r="AD301" s="504"/>
    </row>
    <row r="302" spans="20:30" s="5" customFormat="1" x14ac:dyDescent="0.2">
      <c r="T302" s="504"/>
      <c r="Y302" s="504"/>
      <c r="AA302" s="504"/>
      <c r="AD302" s="504"/>
    </row>
    <row r="303" spans="20:30" s="5" customFormat="1" x14ac:dyDescent="0.2">
      <c r="T303" s="504"/>
      <c r="Y303" s="504"/>
      <c r="AA303" s="504"/>
      <c r="AD303" s="504"/>
    </row>
    <row r="304" spans="20:30" s="5" customFormat="1" x14ac:dyDescent="0.2">
      <c r="T304" s="504"/>
      <c r="Y304" s="504"/>
      <c r="AA304" s="504"/>
      <c r="AD304" s="504"/>
    </row>
    <row r="305" spans="20:30" s="5" customFormat="1" x14ac:dyDescent="0.2">
      <c r="T305" s="504"/>
      <c r="Y305" s="504"/>
      <c r="AA305" s="504"/>
      <c r="AD305" s="504"/>
    </row>
    <row r="306" spans="20:30" s="5" customFormat="1" x14ac:dyDescent="0.2">
      <c r="T306" s="504"/>
      <c r="Y306" s="504"/>
      <c r="AA306" s="504"/>
      <c r="AD306" s="504"/>
    </row>
    <row r="307" spans="20:30" s="5" customFormat="1" x14ac:dyDescent="0.2">
      <c r="T307" s="504"/>
      <c r="Y307" s="504"/>
      <c r="AA307" s="504"/>
      <c r="AD307" s="504"/>
    </row>
    <row r="308" spans="20:30" s="5" customFormat="1" x14ac:dyDescent="0.2">
      <c r="T308" s="504"/>
      <c r="Y308" s="504"/>
      <c r="AA308" s="504"/>
      <c r="AD308" s="504"/>
    </row>
    <row r="309" spans="20:30" s="5" customFormat="1" x14ac:dyDescent="0.2">
      <c r="T309" s="504"/>
      <c r="Y309" s="504"/>
      <c r="AA309" s="504"/>
      <c r="AD309" s="504"/>
    </row>
    <row r="310" spans="20:30" s="5" customFormat="1" x14ac:dyDescent="0.2">
      <c r="T310" s="504"/>
      <c r="Y310" s="504"/>
      <c r="AA310" s="504"/>
      <c r="AD310" s="504"/>
    </row>
    <row r="311" spans="20:30" s="5" customFormat="1" x14ac:dyDescent="0.2">
      <c r="T311" s="504"/>
      <c r="Y311" s="504"/>
      <c r="AA311" s="504"/>
      <c r="AD311" s="504"/>
    </row>
    <row r="312" spans="20:30" s="5" customFormat="1" x14ac:dyDescent="0.2">
      <c r="T312" s="504"/>
      <c r="Y312" s="504"/>
      <c r="AA312" s="504"/>
      <c r="AD312" s="504"/>
    </row>
    <row r="313" spans="20:30" s="5" customFormat="1" x14ac:dyDescent="0.2">
      <c r="T313" s="504"/>
      <c r="Y313" s="504"/>
      <c r="AA313" s="504"/>
      <c r="AD313" s="504"/>
    </row>
    <row r="314" spans="20:30" s="5" customFormat="1" x14ac:dyDescent="0.2">
      <c r="T314" s="504"/>
      <c r="Y314" s="504"/>
      <c r="AA314" s="504"/>
      <c r="AD314" s="504"/>
    </row>
    <row r="315" spans="20:30" s="5" customFormat="1" x14ac:dyDescent="0.2">
      <c r="T315" s="504"/>
      <c r="Y315" s="504"/>
      <c r="AA315" s="504"/>
      <c r="AD315" s="504"/>
    </row>
    <row r="316" spans="20:30" s="5" customFormat="1" x14ac:dyDescent="0.2">
      <c r="T316" s="504"/>
      <c r="Y316" s="504"/>
      <c r="AA316" s="504"/>
      <c r="AD316" s="504"/>
    </row>
    <row r="317" spans="20:30" s="5" customFormat="1" x14ac:dyDescent="0.2">
      <c r="T317" s="504"/>
      <c r="Y317" s="504"/>
      <c r="AA317" s="504"/>
      <c r="AD317" s="504"/>
    </row>
    <row r="318" spans="20:30" s="5" customFormat="1" x14ac:dyDescent="0.2">
      <c r="T318" s="504"/>
      <c r="Y318" s="504"/>
      <c r="AA318" s="504"/>
      <c r="AD318" s="504"/>
    </row>
    <row r="319" spans="20:30" s="5" customFormat="1" x14ac:dyDescent="0.2">
      <c r="T319" s="504"/>
      <c r="Y319" s="504"/>
      <c r="AA319" s="504"/>
      <c r="AD319" s="504"/>
    </row>
    <row r="320" spans="20:30" s="5" customFormat="1" x14ac:dyDescent="0.2">
      <c r="T320" s="504"/>
      <c r="Y320" s="504"/>
      <c r="AA320" s="504"/>
      <c r="AD320" s="504"/>
    </row>
    <row r="321" spans="20:30" s="5" customFormat="1" x14ac:dyDescent="0.2">
      <c r="T321" s="504"/>
      <c r="Y321" s="504"/>
      <c r="AA321" s="504"/>
      <c r="AD321" s="504"/>
    </row>
    <row r="322" spans="20:30" s="5" customFormat="1" x14ac:dyDescent="0.2">
      <c r="T322" s="504"/>
      <c r="Y322" s="504"/>
      <c r="AA322" s="504"/>
      <c r="AD322" s="504"/>
    </row>
    <row r="323" spans="20:30" s="5" customFormat="1" x14ac:dyDescent="0.2">
      <c r="T323" s="504"/>
      <c r="Y323" s="504"/>
      <c r="AA323" s="504"/>
      <c r="AD323" s="504"/>
    </row>
    <row r="324" spans="20:30" s="5" customFormat="1" x14ac:dyDescent="0.2">
      <c r="T324" s="504"/>
      <c r="Y324" s="504"/>
      <c r="AA324" s="504"/>
      <c r="AD324" s="504"/>
    </row>
    <row r="325" spans="20:30" s="5" customFormat="1" x14ac:dyDescent="0.2">
      <c r="T325" s="504"/>
      <c r="Y325" s="504"/>
      <c r="AA325" s="504"/>
      <c r="AD325" s="504"/>
    </row>
    <row r="326" spans="20:30" s="5" customFormat="1" x14ac:dyDescent="0.2">
      <c r="T326" s="504"/>
      <c r="Y326" s="504"/>
      <c r="AA326" s="504"/>
      <c r="AD326" s="504"/>
    </row>
    <row r="327" spans="20:30" s="5" customFormat="1" x14ac:dyDescent="0.2">
      <c r="T327" s="504"/>
      <c r="Y327" s="504"/>
      <c r="AA327" s="504"/>
      <c r="AD327" s="504"/>
    </row>
    <row r="328" spans="20:30" s="5" customFormat="1" x14ac:dyDescent="0.2">
      <c r="T328" s="504"/>
      <c r="Y328" s="504"/>
      <c r="AA328" s="504"/>
      <c r="AD328" s="504"/>
    </row>
    <row r="329" spans="20:30" s="5" customFormat="1" x14ac:dyDescent="0.2">
      <c r="T329" s="504"/>
      <c r="Y329" s="504"/>
      <c r="AA329" s="504"/>
      <c r="AD329" s="504"/>
    </row>
    <row r="330" spans="20:30" s="5" customFormat="1" x14ac:dyDescent="0.2">
      <c r="T330" s="504"/>
      <c r="Y330" s="504"/>
      <c r="AA330" s="504"/>
      <c r="AD330" s="504"/>
    </row>
    <row r="331" spans="20:30" s="5" customFormat="1" x14ac:dyDescent="0.2">
      <c r="T331" s="504"/>
      <c r="Y331" s="504"/>
      <c r="AA331" s="504"/>
      <c r="AD331" s="504"/>
    </row>
    <row r="332" spans="20:30" s="5" customFormat="1" x14ac:dyDescent="0.2">
      <c r="T332" s="504"/>
      <c r="Y332" s="504"/>
      <c r="AA332" s="504"/>
      <c r="AD332" s="504"/>
    </row>
    <row r="333" spans="20:30" s="5" customFormat="1" x14ac:dyDescent="0.2">
      <c r="T333" s="504"/>
      <c r="Y333" s="504"/>
      <c r="AA333" s="504"/>
      <c r="AD333" s="504"/>
    </row>
    <row r="334" spans="20:30" s="5" customFormat="1" x14ac:dyDescent="0.2">
      <c r="T334" s="504"/>
      <c r="Y334" s="504"/>
      <c r="AA334" s="504"/>
      <c r="AD334" s="504"/>
    </row>
    <row r="335" spans="20:30" s="5" customFormat="1" x14ac:dyDescent="0.2">
      <c r="T335" s="504"/>
      <c r="Y335" s="504"/>
      <c r="AA335" s="504"/>
      <c r="AD335" s="504"/>
    </row>
    <row r="336" spans="20:30" s="5" customFormat="1" x14ac:dyDescent="0.2">
      <c r="T336" s="504"/>
      <c r="Y336" s="504"/>
      <c r="AA336" s="504"/>
      <c r="AD336" s="504"/>
    </row>
    <row r="337" spans="20:30" s="5" customFormat="1" x14ac:dyDescent="0.2">
      <c r="T337" s="504"/>
      <c r="Y337" s="504"/>
      <c r="AA337" s="504"/>
      <c r="AD337" s="504"/>
    </row>
    <row r="338" spans="20:30" s="5" customFormat="1" x14ac:dyDescent="0.2">
      <c r="T338" s="504"/>
      <c r="Y338" s="504"/>
      <c r="AA338" s="504"/>
      <c r="AD338" s="504"/>
    </row>
    <row r="339" spans="20:30" s="5" customFormat="1" x14ac:dyDescent="0.2">
      <c r="T339" s="504"/>
      <c r="Y339" s="504"/>
      <c r="AA339" s="504"/>
      <c r="AD339" s="504"/>
    </row>
    <row r="340" spans="20:30" s="5" customFormat="1" x14ac:dyDescent="0.2">
      <c r="T340" s="504"/>
      <c r="Y340" s="504"/>
      <c r="AA340" s="504"/>
      <c r="AD340" s="504"/>
    </row>
    <row r="341" spans="20:30" s="5" customFormat="1" x14ac:dyDescent="0.2">
      <c r="T341" s="504"/>
      <c r="Y341" s="504"/>
      <c r="AA341" s="504"/>
      <c r="AD341" s="504"/>
    </row>
    <row r="342" spans="20:30" s="5" customFormat="1" x14ac:dyDescent="0.2">
      <c r="T342" s="504"/>
      <c r="Y342" s="504"/>
      <c r="AA342" s="504"/>
      <c r="AD342" s="504"/>
    </row>
    <row r="343" spans="20:30" s="5" customFormat="1" x14ac:dyDescent="0.2">
      <c r="T343" s="504"/>
      <c r="Y343" s="504"/>
      <c r="AA343" s="504"/>
      <c r="AD343" s="504"/>
    </row>
    <row r="344" spans="20:30" s="5" customFormat="1" x14ac:dyDescent="0.2">
      <c r="T344" s="504"/>
      <c r="Y344" s="504"/>
      <c r="AA344" s="504"/>
      <c r="AD344" s="504"/>
    </row>
    <row r="345" spans="20:30" s="5" customFormat="1" x14ac:dyDescent="0.2">
      <c r="T345" s="504"/>
      <c r="Y345" s="504"/>
      <c r="AA345" s="504"/>
      <c r="AD345" s="504"/>
    </row>
    <row r="346" spans="20:30" s="5" customFormat="1" x14ac:dyDescent="0.2">
      <c r="T346" s="504"/>
      <c r="Y346" s="504"/>
      <c r="AA346" s="504"/>
      <c r="AD346" s="504"/>
    </row>
    <row r="347" spans="20:30" s="5" customFormat="1" x14ac:dyDescent="0.2">
      <c r="T347" s="504"/>
      <c r="Y347" s="504"/>
      <c r="AA347" s="504"/>
      <c r="AD347" s="504"/>
    </row>
    <row r="348" spans="20:30" s="5" customFormat="1" x14ac:dyDescent="0.2">
      <c r="T348" s="504"/>
      <c r="Y348" s="504"/>
      <c r="AA348" s="504"/>
      <c r="AD348" s="504"/>
    </row>
    <row r="349" spans="20:30" s="5" customFormat="1" x14ac:dyDescent="0.2">
      <c r="T349" s="504"/>
      <c r="Y349" s="504"/>
      <c r="AA349" s="504"/>
      <c r="AD349" s="504"/>
    </row>
    <row r="350" spans="20:30" s="5" customFormat="1" x14ac:dyDescent="0.2">
      <c r="T350" s="504"/>
      <c r="Y350" s="504"/>
      <c r="AA350" s="504"/>
      <c r="AD350" s="504"/>
    </row>
    <row r="351" spans="20:30" s="5" customFormat="1" x14ac:dyDescent="0.2">
      <c r="T351" s="504"/>
      <c r="Y351" s="504"/>
      <c r="AA351" s="504"/>
      <c r="AD351" s="504"/>
    </row>
    <row r="352" spans="20:30" s="5" customFormat="1" x14ac:dyDescent="0.2">
      <c r="T352" s="504"/>
      <c r="Y352" s="504"/>
      <c r="AA352" s="504"/>
      <c r="AD352" s="504"/>
    </row>
    <row r="353" spans="20:30" s="5" customFormat="1" x14ac:dyDescent="0.2">
      <c r="T353" s="504"/>
      <c r="Y353" s="504"/>
      <c r="AA353" s="504"/>
      <c r="AD353" s="504"/>
    </row>
    <row r="354" spans="20:30" s="5" customFormat="1" x14ac:dyDescent="0.2">
      <c r="T354" s="504"/>
      <c r="Y354" s="504"/>
      <c r="AA354" s="504"/>
      <c r="AD354" s="504"/>
    </row>
    <row r="355" spans="20:30" s="5" customFormat="1" x14ac:dyDescent="0.2">
      <c r="T355" s="504"/>
      <c r="Y355" s="504"/>
      <c r="AA355" s="504"/>
      <c r="AD355" s="504"/>
    </row>
    <row r="356" spans="20:30" s="5" customFormat="1" x14ac:dyDescent="0.2">
      <c r="T356" s="504"/>
      <c r="Y356" s="504"/>
      <c r="AA356" s="504"/>
      <c r="AD356" s="504"/>
    </row>
    <row r="357" spans="20:30" s="5" customFormat="1" x14ac:dyDescent="0.2">
      <c r="T357" s="504"/>
      <c r="Y357" s="504"/>
      <c r="AA357" s="504"/>
      <c r="AD357" s="504"/>
    </row>
    <row r="358" spans="20:30" s="5" customFormat="1" x14ac:dyDescent="0.2">
      <c r="T358" s="504"/>
      <c r="Y358" s="504"/>
      <c r="AA358" s="504"/>
      <c r="AD358" s="504"/>
    </row>
    <row r="359" spans="20:30" s="5" customFormat="1" x14ac:dyDescent="0.2">
      <c r="T359" s="504"/>
      <c r="Y359" s="504"/>
      <c r="AA359" s="504"/>
      <c r="AD359" s="504"/>
    </row>
    <row r="360" spans="20:30" s="5" customFormat="1" x14ac:dyDescent="0.2">
      <c r="T360" s="504"/>
      <c r="Y360" s="504"/>
      <c r="AA360" s="504"/>
      <c r="AD360" s="504"/>
    </row>
    <row r="361" spans="20:30" s="5" customFormat="1" x14ac:dyDescent="0.2">
      <c r="T361" s="504"/>
      <c r="Y361" s="504"/>
      <c r="AA361" s="504"/>
      <c r="AD361" s="504"/>
    </row>
    <row r="362" spans="20:30" s="5" customFormat="1" x14ac:dyDescent="0.2">
      <c r="T362" s="504"/>
      <c r="Y362" s="504"/>
      <c r="AA362" s="504"/>
      <c r="AD362" s="504"/>
    </row>
    <row r="363" spans="20:30" s="5" customFormat="1" x14ac:dyDescent="0.2">
      <c r="T363" s="504"/>
      <c r="Y363" s="504"/>
      <c r="AA363" s="504"/>
      <c r="AD363" s="504"/>
    </row>
    <row r="364" spans="20:30" s="5" customFormat="1" x14ac:dyDescent="0.2">
      <c r="T364" s="504"/>
      <c r="Y364" s="504"/>
      <c r="AA364" s="504"/>
      <c r="AD364" s="504"/>
    </row>
    <row r="365" spans="20:30" s="5" customFormat="1" x14ac:dyDescent="0.2">
      <c r="T365" s="504"/>
      <c r="Y365" s="504"/>
      <c r="AA365" s="504"/>
      <c r="AD365" s="504"/>
    </row>
    <row r="366" spans="20:30" s="5" customFormat="1" x14ac:dyDescent="0.2">
      <c r="T366" s="504"/>
      <c r="Y366" s="504"/>
      <c r="AA366" s="504"/>
      <c r="AD366" s="504"/>
    </row>
    <row r="367" spans="20:30" s="5" customFormat="1" x14ac:dyDescent="0.2">
      <c r="T367" s="504"/>
      <c r="Y367" s="504"/>
      <c r="AA367" s="504"/>
      <c r="AD367" s="504"/>
    </row>
    <row r="368" spans="20:30" s="5" customFormat="1" x14ac:dyDescent="0.2">
      <c r="T368" s="504"/>
      <c r="Y368" s="504"/>
      <c r="AA368" s="504"/>
      <c r="AD368" s="504"/>
    </row>
    <row r="369" spans="20:30" s="5" customFormat="1" x14ac:dyDescent="0.2">
      <c r="T369" s="504"/>
      <c r="Y369" s="504"/>
      <c r="AA369" s="504"/>
      <c r="AD369" s="504"/>
    </row>
    <row r="370" spans="20:30" s="5" customFormat="1" x14ac:dyDescent="0.2">
      <c r="T370" s="504"/>
      <c r="Y370" s="504"/>
      <c r="AA370" s="504"/>
      <c r="AD370" s="504"/>
    </row>
    <row r="371" spans="20:30" s="5" customFormat="1" x14ac:dyDescent="0.2">
      <c r="T371" s="504"/>
      <c r="Y371" s="504"/>
      <c r="AA371" s="504"/>
      <c r="AD371" s="504"/>
    </row>
    <row r="372" spans="20:30" s="5" customFormat="1" x14ac:dyDescent="0.2">
      <c r="T372" s="504"/>
      <c r="Y372" s="504"/>
      <c r="AA372" s="504"/>
      <c r="AD372" s="504"/>
    </row>
    <row r="373" spans="20:30" s="5" customFormat="1" x14ac:dyDescent="0.2">
      <c r="T373" s="504"/>
      <c r="Y373" s="504"/>
      <c r="AA373" s="504"/>
      <c r="AD373" s="504"/>
    </row>
    <row r="374" spans="20:30" s="5" customFormat="1" x14ac:dyDescent="0.2">
      <c r="T374" s="504"/>
      <c r="Y374" s="504"/>
      <c r="AA374" s="504"/>
      <c r="AD374" s="504"/>
    </row>
    <row r="375" spans="20:30" s="5" customFormat="1" x14ac:dyDescent="0.2">
      <c r="T375" s="504"/>
      <c r="Y375" s="504"/>
      <c r="AA375" s="504"/>
      <c r="AD375" s="504"/>
    </row>
    <row r="376" spans="20:30" s="5" customFormat="1" x14ac:dyDescent="0.2">
      <c r="T376" s="504"/>
      <c r="Y376" s="504"/>
      <c r="AA376" s="504"/>
      <c r="AD376" s="504"/>
    </row>
    <row r="377" spans="20:30" s="5" customFormat="1" x14ac:dyDescent="0.2">
      <c r="T377" s="504"/>
      <c r="Y377" s="504"/>
      <c r="AA377" s="504"/>
      <c r="AD377" s="504"/>
    </row>
    <row r="378" spans="20:30" s="5" customFormat="1" x14ac:dyDescent="0.2">
      <c r="T378" s="504"/>
      <c r="Y378" s="504"/>
      <c r="AA378" s="504"/>
      <c r="AD378" s="504"/>
    </row>
    <row r="379" spans="20:30" s="5" customFormat="1" x14ac:dyDescent="0.2">
      <c r="T379" s="504"/>
      <c r="Y379" s="504"/>
      <c r="AA379" s="504"/>
      <c r="AD379" s="504"/>
    </row>
    <row r="380" spans="20:30" s="5" customFormat="1" x14ac:dyDescent="0.2">
      <c r="T380" s="504"/>
      <c r="Y380" s="504"/>
      <c r="AA380" s="504"/>
      <c r="AD380" s="504"/>
    </row>
    <row r="381" spans="20:30" s="5" customFormat="1" x14ac:dyDescent="0.2">
      <c r="T381" s="504"/>
      <c r="Y381" s="504"/>
      <c r="AA381" s="504"/>
      <c r="AD381" s="504"/>
    </row>
    <row r="382" spans="20:30" s="5" customFormat="1" x14ac:dyDescent="0.2">
      <c r="T382" s="504"/>
      <c r="Y382" s="504"/>
      <c r="AA382" s="504"/>
      <c r="AD382" s="504"/>
    </row>
    <row r="383" spans="20:30" s="5" customFormat="1" x14ac:dyDescent="0.2">
      <c r="T383" s="504"/>
      <c r="Y383" s="504"/>
      <c r="AA383" s="504"/>
      <c r="AD383" s="504"/>
    </row>
    <row r="384" spans="20:30" s="5" customFormat="1" x14ac:dyDescent="0.2">
      <c r="T384" s="504"/>
      <c r="Y384" s="504"/>
      <c r="AA384" s="504"/>
      <c r="AD384" s="504"/>
    </row>
    <row r="385" spans="20:30" s="5" customFormat="1" x14ac:dyDescent="0.2">
      <c r="T385" s="504"/>
      <c r="Y385" s="504"/>
      <c r="AA385" s="504"/>
      <c r="AD385" s="504"/>
    </row>
    <row r="386" spans="20:30" s="5" customFormat="1" x14ac:dyDescent="0.2">
      <c r="T386" s="504"/>
      <c r="Y386" s="504"/>
      <c r="AA386" s="504"/>
      <c r="AD386" s="504"/>
    </row>
    <row r="387" spans="20:30" s="5" customFormat="1" x14ac:dyDescent="0.2">
      <c r="T387" s="504"/>
      <c r="Y387" s="504"/>
      <c r="AA387" s="504"/>
      <c r="AD387" s="504"/>
    </row>
    <row r="388" spans="20:30" s="5" customFormat="1" x14ac:dyDescent="0.2">
      <c r="T388" s="504"/>
      <c r="Y388" s="504"/>
      <c r="AA388" s="504"/>
      <c r="AD388" s="504"/>
    </row>
    <row r="389" spans="20:30" s="5" customFormat="1" x14ac:dyDescent="0.2">
      <c r="T389" s="504"/>
      <c r="Y389" s="504"/>
      <c r="AA389" s="504"/>
      <c r="AD389" s="504"/>
    </row>
    <row r="390" spans="20:30" s="5" customFormat="1" x14ac:dyDescent="0.2">
      <c r="T390" s="504"/>
      <c r="Y390" s="504"/>
      <c r="AA390" s="504"/>
      <c r="AD390" s="504"/>
    </row>
    <row r="391" spans="20:30" s="5" customFormat="1" x14ac:dyDescent="0.2">
      <c r="T391" s="504"/>
      <c r="Y391" s="504"/>
      <c r="AA391" s="504"/>
      <c r="AD391" s="504"/>
    </row>
    <row r="392" spans="20:30" s="5" customFormat="1" x14ac:dyDescent="0.2">
      <c r="T392" s="504"/>
      <c r="Y392" s="504"/>
      <c r="AA392" s="504"/>
      <c r="AD392" s="504"/>
    </row>
    <row r="393" spans="20:30" s="5" customFormat="1" x14ac:dyDescent="0.2">
      <c r="T393" s="504"/>
      <c r="Y393" s="504"/>
      <c r="AA393" s="504"/>
      <c r="AD393" s="504"/>
    </row>
    <row r="394" spans="20:30" s="5" customFormat="1" x14ac:dyDescent="0.2">
      <c r="T394" s="504"/>
      <c r="Y394" s="504"/>
      <c r="AA394" s="504"/>
      <c r="AD394" s="504"/>
    </row>
    <row r="395" spans="20:30" s="5" customFormat="1" x14ac:dyDescent="0.2">
      <c r="T395" s="504"/>
      <c r="Y395" s="504"/>
      <c r="AA395" s="504"/>
      <c r="AD395" s="504"/>
    </row>
    <row r="396" spans="20:30" s="5" customFormat="1" x14ac:dyDescent="0.2">
      <c r="T396" s="504"/>
      <c r="Y396" s="504"/>
      <c r="AA396" s="504"/>
      <c r="AD396" s="504"/>
    </row>
    <row r="397" spans="20:30" s="5" customFormat="1" x14ac:dyDescent="0.2">
      <c r="T397" s="504"/>
      <c r="Y397" s="504"/>
      <c r="AA397" s="504"/>
      <c r="AD397" s="504"/>
    </row>
    <row r="398" spans="20:30" s="5" customFormat="1" x14ac:dyDescent="0.2">
      <c r="T398" s="504"/>
      <c r="Y398" s="504"/>
      <c r="AA398" s="504"/>
      <c r="AD398" s="504"/>
    </row>
    <row r="399" spans="20:30" s="5" customFormat="1" x14ac:dyDescent="0.2">
      <c r="T399" s="504"/>
      <c r="Y399" s="504"/>
      <c r="AA399" s="504"/>
      <c r="AD399" s="504"/>
    </row>
    <row r="400" spans="20:30" s="5" customFormat="1" x14ac:dyDescent="0.2">
      <c r="T400" s="504"/>
      <c r="Y400" s="504"/>
      <c r="AA400" s="504"/>
      <c r="AD400" s="504"/>
    </row>
    <row r="401" spans="20:30" s="5" customFormat="1" x14ac:dyDescent="0.2">
      <c r="T401" s="504"/>
      <c r="Y401" s="504"/>
      <c r="AA401" s="504"/>
      <c r="AD401" s="504"/>
    </row>
    <row r="402" spans="20:30" s="5" customFormat="1" x14ac:dyDescent="0.2">
      <c r="T402" s="504"/>
      <c r="Y402" s="504"/>
      <c r="AA402" s="504"/>
      <c r="AD402" s="504"/>
    </row>
    <row r="403" spans="20:30" s="5" customFormat="1" x14ac:dyDescent="0.2">
      <c r="T403" s="504"/>
      <c r="Y403" s="504"/>
      <c r="AA403" s="504"/>
      <c r="AD403" s="504"/>
    </row>
    <row r="404" spans="20:30" s="5" customFormat="1" x14ac:dyDescent="0.2">
      <c r="T404" s="504"/>
      <c r="Y404" s="504"/>
      <c r="AA404" s="504"/>
      <c r="AD404" s="504"/>
    </row>
    <row r="405" spans="20:30" s="5" customFormat="1" x14ac:dyDescent="0.2">
      <c r="T405" s="504"/>
      <c r="Y405" s="504"/>
      <c r="AA405" s="504"/>
      <c r="AD405" s="504"/>
    </row>
    <row r="406" spans="20:30" s="5" customFormat="1" x14ac:dyDescent="0.2">
      <c r="T406" s="504"/>
      <c r="Y406" s="504"/>
      <c r="AA406" s="504"/>
      <c r="AD406" s="504"/>
    </row>
    <row r="407" spans="20:30" s="5" customFormat="1" x14ac:dyDescent="0.2">
      <c r="T407" s="504"/>
      <c r="Y407" s="504"/>
      <c r="AA407" s="504"/>
      <c r="AD407" s="504"/>
    </row>
    <row r="408" spans="20:30" s="5" customFormat="1" x14ac:dyDescent="0.2">
      <c r="T408" s="504"/>
      <c r="Y408" s="504"/>
      <c r="AA408" s="504"/>
      <c r="AD408" s="504"/>
    </row>
    <row r="409" spans="20:30" s="5" customFormat="1" x14ac:dyDescent="0.2">
      <c r="T409" s="504"/>
      <c r="Y409" s="504"/>
      <c r="AA409" s="504"/>
      <c r="AD409" s="504"/>
    </row>
    <row r="410" spans="20:30" s="5" customFormat="1" x14ac:dyDescent="0.2">
      <c r="T410" s="504"/>
      <c r="Y410" s="504"/>
      <c r="AA410" s="504"/>
      <c r="AD410" s="504"/>
    </row>
    <row r="411" spans="20:30" s="5" customFormat="1" x14ac:dyDescent="0.2">
      <c r="T411" s="504"/>
      <c r="Y411" s="504"/>
      <c r="AA411" s="504"/>
      <c r="AD411" s="504"/>
    </row>
    <row r="412" spans="20:30" s="5" customFormat="1" x14ac:dyDescent="0.2">
      <c r="T412" s="504"/>
      <c r="Y412" s="504"/>
      <c r="AA412" s="504"/>
      <c r="AD412" s="504"/>
    </row>
    <row r="413" spans="20:30" s="5" customFormat="1" x14ac:dyDescent="0.2">
      <c r="T413" s="504"/>
      <c r="Y413" s="504"/>
      <c r="AA413" s="504"/>
      <c r="AD413" s="504"/>
    </row>
    <row r="414" spans="20:30" s="5" customFormat="1" x14ac:dyDescent="0.2">
      <c r="T414" s="504"/>
      <c r="Y414" s="504"/>
      <c r="AA414" s="504"/>
      <c r="AD414" s="504"/>
    </row>
    <row r="415" spans="20:30" s="5" customFormat="1" x14ac:dyDescent="0.2">
      <c r="T415" s="504"/>
      <c r="Y415" s="504"/>
      <c r="AA415" s="504"/>
      <c r="AD415" s="504"/>
    </row>
    <row r="416" spans="20:30" s="5" customFormat="1" x14ac:dyDescent="0.2">
      <c r="T416" s="504"/>
      <c r="Y416" s="504"/>
      <c r="AA416" s="504"/>
      <c r="AD416" s="504"/>
    </row>
    <row r="417" spans="20:30" s="5" customFormat="1" x14ac:dyDescent="0.2">
      <c r="T417" s="504"/>
      <c r="Y417" s="504"/>
      <c r="AA417" s="504"/>
      <c r="AD417" s="504"/>
    </row>
    <row r="418" spans="20:30" s="5" customFormat="1" x14ac:dyDescent="0.2">
      <c r="T418" s="504"/>
      <c r="Y418" s="504"/>
      <c r="AA418" s="504"/>
      <c r="AD418" s="504"/>
    </row>
    <row r="419" spans="20:30" s="5" customFormat="1" x14ac:dyDescent="0.2">
      <c r="T419" s="504"/>
      <c r="Y419" s="504"/>
      <c r="AA419" s="504"/>
      <c r="AD419" s="504"/>
    </row>
    <row r="420" spans="20:30" s="5" customFormat="1" x14ac:dyDescent="0.2">
      <c r="T420" s="504"/>
      <c r="Y420" s="504"/>
      <c r="AA420" s="504"/>
      <c r="AD420" s="504"/>
    </row>
    <row r="421" spans="20:30" s="5" customFormat="1" x14ac:dyDescent="0.2">
      <c r="T421" s="504"/>
      <c r="Y421" s="504"/>
      <c r="AA421" s="504"/>
      <c r="AD421" s="504"/>
    </row>
    <row r="422" spans="20:30" s="5" customFormat="1" x14ac:dyDescent="0.2">
      <c r="T422" s="504"/>
      <c r="Y422" s="504"/>
      <c r="AA422" s="504"/>
      <c r="AD422" s="504"/>
    </row>
    <row r="423" spans="20:30" s="5" customFormat="1" x14ac:dyDescent="0.2">
      <c r="T423" s="504"/>
      <c r="Y423" s="504"/>
      <c r="AA423" s="504"/>
      <c r="AD423" s="504"/>
    </row>
    <row r="424" spans="20:30" s="5" customFormat="1" x14ac:dyDescent="0.2">
      <c r="T424" s="504"/>
      <c r="Y424" s="504"/>
      <c r="AA424" s="504"/>
      <c r="AD424" s="504"/>
    </row>
    <row r="425" spans="20:30" s="5" customFormat="1" x14ac:dyDescent="0.2">
      <c r="T425" s="504"/>
      <c r="Y425" s="504"/>
      <c r="AA425" s="504"/>
      <c r="AD425" s="504"/>
    </row>
    <row r="426" spans="20:30" s="5" customFormat="1" x14ac:dyDescent="0.2">
      <c r="T426" s="504"/>
      <c r="Y426" s="504"/>
      <c r="AA426" s="504"/>
      <c r="AD426" s="504"/>
    </row>
    <row r="427" spans="20:30" s="5" customFormat="1" x14ac:dyDescent="0.2">
      <c r="T427" s="504"/>
      <c r="Y427" s="504"/>
      <c r="AA427" s="504"/>
      <c r="AD427" s="504"/>
    </row>
    <row r="428" spans="20:30" s="5" customFormat="1" x14ac:dyDescent="0.2">
      <c r="T428" s="504"/>
      <c r="Y428" s="504"/>
      <c r="AA428" s="504"/>
      <c r="AD428" s="504"/>
    </row>
    <row r="429" spans="20:30" s="5" customFormat="1" x14ac:dyDescent="0.2">
      <c r="T429" s="504"/>
      <c r="Y429" s="504"/>
      <c r="AA429" s="504"/>
      <c r="AD429" s="504"/>
    </row>
    <row r="430" spans="20:30" s="5" customFormat="1" x14ac:dyDescent="0.2">
      <c r="T430" s="504"/>
      <c r="Y430" s="504"/>
      <c r="AA430" s="504"/>
      <c r="AD430" s="504"/>
    </row>
    <row r="431" spans="20:30" s="5" customFormat="1" x14ac:dyDescent="0.2">
      <c r="T431" s="504"/>
      <c r="Y431" s="504"/>
      <c r="AA431" s="504"/>
      <c r="AD431" s="504"/>
    </row>
    <row r="432" spans="20:30" s="5" customFormat="1" x14ac:dyDescent="0.2">
      <c r="T432" s="504"/>
      <c r="Y432" s="504"/>
      <c r="AA432" s="504"/>
      <c r="AD432" s="504"/>
    </row>
    <row r="433" spans="20:30" s="5" customFormat="1" x14ac:dyDescent="0.2">
      <c r="T433" s="504"/>
      <c r="Y433" s="504"/>
      <c r="AA433" s="504"/>
      <c r="AD433" s="504"/>
    </row>
    <row r="434" spans="20:30" s="5" customFormat="1" x14ac:dyDescent="0.2">
      <c r="T434" s="504"/>
      <c r="Y434" s="504"/>
      <c r="AA434" s="504"/>
      <c r="AD434" s="504"/>
    </row>
    <row r="435" spans="20:30" s="5" customFormat="1" x14ac:dyDescent="0.2">
      <c r="T435" s="504"/>
      <c r="Y435" s="504"/>
      <c r="AA435" s="504"/>
      <c r="AD435" s="504"/>
    </row>
    <row r="436" spans="20:30" s="5" customFormat="1" x14ac:dyDescent="0.2">
      <c r="T436" s="504"/>
      <c r="Y436" s="504"/>
      <c r="AA436" s="504"/>
      <c r="AD436" s="504"/>
    </row>
    <row r="437" spans="20:30" s="5" customFormat="1" x14ac:dyDescent="0.2">
      <c r="T437" s="504"/>
      <c r="Y437" s="504"/>
      <c r="AA437" s="504"/>
      <c r="AD437" s="504"/>
    </row>
    <row r="438" spans="20:30" s="5" customFormat="1" x14ac:dyDescent="0.2">
      <c r="T438" s="504"/>
      <c r="Y438" s="504"/>
      <c r="AA438" s="504"/>
      <c r="AD438" s="504"/>
    </row>
    <row r="439" spans="20:30" s="5" customFormat="1" x14ac:dyDescent="0.2">
      <c r="T439" s="504"/>
      <c r="Y439" s="504"/>
      <c r="AA439" s="504"/>
      <c r="AD439" s="504"/>
    </row>
    <row r="440" spans="20:30" s="5" customFormat="1" x14ac:dyDescent="0.2">
      <c r="T440" s="504"/>
      <c r="Y440" s="504"/>
      <c r="AA440" s="504"/>
      <c r="AD440" s="504"/>
    </row>
    <row r="441" spans="20:30" s="5" customFormat="1" x14ac:dyDescent="0.2">
      <c r="T441" s="504"/>
      <c r="Y441" s="504"/>
      <c r="AA441" s="504"/>
      <c r="AD441" s="504"/>
    </row>
    <row r="442" spans="20:30" s="5" customFormat="1" x14ac:dyDescent="0.2">
      <c r="T442" s="504"/>
      <c r="Y442" s="504"/>
      <c r="AA442" s="504"/>
      <c r="AD442" s="504"/>
    </row>
    <row r="443" spans="20:30" s="5" customFormat="1" x14ac:dyDescent="0.2">
      <c r="T443" s="504"/>
      <c r="Y443" s="504"/>
      <c r="AA443" s="504"/>
      <c r="AD443" s="504"/>
    </row>
    <row r="444" spans="20:30" s="5" customFormat="1" x14ac:dyDescent="0.2">
      <c r="T444" s="504"/>
      <c r="Y444" s="504"/>
      <c r="AA444" s="504"/>
      <c r="AD444" s="504"/>
    </row>
    <row r="445" spans="20:30" s="5" customFormat="1" x14ac:dyDescent="0.2">
      <c r="T445" s="504"/>
      <c r="Y445" s="504"/>
      <c r="AA445" s="504"/>
      <c r="AD445" s="504"/>
    </row>
    <row r="446" spans="20:30" s="5" customFormat="1" x14ac:dyDescent="0.2">
      <c r="T446" s="504"/>
      <c r="Y446" s="504"/>
      <c r="AA446" s="504"/>
      <c r="AD446" s="504"/>
    </row>
    <row r="447" spans="20:30" s="5" customFormat="1" x14ac:dyDescent="0.2">
      <c r="T447" s="504"/>
      <c r="Y447" s="504"/>
      <c r="AA447" s="504"/>
      <c r="AD447" s="504"/>
    </row>
    <row r="448" spans="20:30" s="5" customFormat="1" x14ac:dyDescent="0.2">
      <c r="T448" s="504"/>
      <c r="Y448" s="504"/>
      <c r="AA448" s="504"/>
      <c r="AD448" s="504"/>
    </row>
    <row r="449" spans="20:30" s="5" customFormat="1" x14ac:dyDescent="0.2">
      <c r="T449" s="504"/>
      <c r="Y449" s="504"/>
      <c r="AA449" s="504"/>
      <c r="AD449" s="504"/>
    </row>
    <row r="450" spans="20:30" s="5" customFormat="1" x14ac:dyDescent="0.2">
      <c r="T450" s="504"/>
      <c r="Y450" s="504"/>
      <c r="AA450" s="504"/>
      <c r="AD450" s="504"/>
    </row>
    <row r="451" spans="20:30" s="5" customFormat="1" x14ac:dyDescent="0.2">
      <c r="T451" s="504"/>
      <c r="Y451" s="504"/>
      <c r="AA451" s="504"/>
      <c r="AD451" s="504"/>
    </row>
    <row r="452" spans="20:30" s="5" customFormat="1" x14ac:dyDescent="0.2">
      <c r="T452" s="504"/>
      <c r="Y452" s="504"/>
      <c r="AA452" s="504"/>
      <c r="AD452" s="504"/>
    </row>
    <row r="453" spans="20:30" s="5" customFormat="1" x14ac:dyDescent="0.2">
      <c r="T453" s="504"/>
      <c r="Y453" s="504"/>
      <c r="AA453" s="504"/>
      <c r="AD453" s="504"/>
    </row>
    <row r="454" spans="20:30" s="5" customFormat="1" x14ac:dyDescent="0.2">
      <c r="T454" s="504"/>
      <c r="Y454" s="504"/>
      <c r="AA454" s="504"/>
      <c r="AD454" s="504"/>
    </row>
    <row r="455" spans="20:30" s="5" customFormat="1" x14ac:dyDescent="0.2">
      <c r="T455" s="504"/>
      <c r="Y455" s="504"/>
      <c r="AA455" s="504"/>
      <c r="AD455" s="504"/>
    </row>
    <row r="456" spans="20:30" s="5" customFormat="1" x14ac:dyDescent="0.2">
      <c r="T456" s="504"/>
      <c r="Y456" s="504"/>
      <c r="AA456" s="504"/>
      <c r="AD456" s="504"/>
    </row>
    <row r="457" spans="20:30" s="5" customFormat="1" x14ac:dyDescent="0.2">
      <c r="T457" s="504"/>
      <c r="Y457" s="504"/>
      <c r="AA457" s="504"/>
      <c r="AD457" s="504"/>
    </row>
    <row r="458" spans="20:30" s="5" customFormat="1" x14ac:dyDescent="0.2">
      <c r="T458" s="504"/>
      <c r="Y458" s="504"/>
      <c r="AA458" s="504"/>
      <c r="AD458" s="504"/>
    </row>
    <row r="459" spans="20:30" s="5" customFormat="1" x14ac:dyDescent="0.2">
      <c r="T459" s="504"/>
      <c r="Y459" s="504"/>
      <c r="AA459" s="504"/>
      <c r="AD459" s="504"/>
    </row>
    <row r="460" spans="20:30" s="5" customFormat="1" x14ac:dyDescent="0.2">
      <c r="T460" s="504"/>
      <c r="Y460" s="504"/>
      <c r="AA460" s="504"/>
      <c r="AD460" s="504"/>
    </row>
    <row r="461" spans="20:30" s="5" customFormat="1" x14ac:dyDescent="0.2">
      <c r="T461" s="504"/>
      <c r="Y461" s="504"/>
      <c r="AA461" s="504"/>
      <c r="AD461" s="504"/>
    </row>
    <row r="462" spans="20:30" s="5" customFormat="1" x14ac:dyDescent="0.2">
      <c r="T462" s="504"/>
      <c r="Y462" s="504"/>
      <c r="AA462" s="504"/>
      <c r="AD462" s="504"/>
    </row>
    <row r="463" spans="20:30" s="5" customFormat="1" x14ac:dyDescent="0.2">
      <c r="T463" s="504"/>
      <c r="Y463" s="504"/>
      <c r="AA463" s="504"/>
      <c r="AD463" s="504"/>
    </row>
    <row r="464" spans="20:30" s="5" customFormat="1" x14ac:dyDescent="0.2">
      <c r="T464" s="504"/>
      <c r="Y464" s="504"/>
      <c r="AA464" s="504"/>
      <c r="AD464" s="504"/>
    </row>
    <row r="465" spans="20:30" s="5" customFormat="1" x14ac:dyDescent="0.2">
      <c r="T465" s="504"/>
      <c r="Y465" s="504"/>
      <c r="AA465" s="504"/>
      <c r="AD465" s="504"/>
    </row>
    <row r="466" spans="20:30" s="5" customFormat="1" x14ac:dyDescent="0.2">
      <c r="T466" s="504"/>
      <c r="Y466" s="504"/>
      <c r="AA466" s="504"/>
      <c r="AD466" s="504"/>
    </row>
    <row r="467" spans="20:30" s="5" customFormat="1" x14ac:dyDescent="0.2">
      <c r="T467" s="504"/>
      <c r="Y467" s="504"/>
      <c r="AA467" s="504"/>
      <c r="AD467" s="504"/>
    </row>
    <row r="468" spans="20:30" s="5" customFormat="1" x14ac:dyDescent="0.2">
      <c r="T468" s="504"/>
      <c r="Y468" s="504"/>
      <c r="AA468" s="504"/>
      <c r="AD468" s="504"/>
    </row>
    <row r="469" spans="20:30" s="5" customFormat="1" x14ac:dyDescent="0.2">
      <c r="T469" s="504"/>
      <c r="Y469" s="504"/>
      <c r="AA469" s="504"/>
      <c r="AD469" s="504"/>
    </row>
    <row r="470" spans="20:30" s="5" customFormat="1" x14ac:dyDescent="0.2">
      <c r="T470" s="504"/>
      <c r="Y470" s="504"/>
      <c r="AA470" s="504"/>
      <c r="AD470" s="504"/>
    </row>
    <row r="471" spans="20:30" s="5" customFormat="1" x14ac:dyDescent="0.2">
      <c r="T471" s="504"/>
      <c r="Y471" s="504"/>
      <c r="AA471" s="504"/>
      <c r="AD471" s="504"/>
    </row>
    <row r="472" spans="20:30" s="5" customFormat="1" x14ac:dyDescent="0.2">
      <c r="T472" s="504"/>
      <c r="Y472" s="504"/>
      <c r="AA472" s="504"/>
      <c r="AD472" s="504"/>
    </row>
    <row r="473" spans="20:30" s="5" customFormat="1" x14ac:dyDescent="0.2">
      <c r="T473" s="504"/>
      <c r="Y473" s="504"/>
      <c r="AA473" s="504"/>
      <c r="AD473" s="504"/>
    </row>
    <row r="474" spans="20:30" s="5" customFormat="1" x14ac:dyDescent="0.2">
      <c r="T474" s="504"/>
      <c r="Y474" s="504"/>
      <c r="AA474" s="504"/>
      <c r="AD474" s="504"/>
    </row>
    <row r="475" spans="20:30" s="5" customFormat="1" x14ac:dyDescent="0.2">
      <c r="T475" s="504"/>
      <c r="Y475" s="504"/>
      <c r="AA475" s="504"/>
      <c r="AD475" s="504"/>
    </row>
    <row r="476" spans="20:30" s="5" customFormat="1" x14ac:dyDescent="0.2">
      <c r="T476" s="504"/>
      <c r="Y476" s="504"/>
      <c r="AA476" s="504"/>
      <c r="AD476" s="504"/>
    </row>
    <row r="477" spans="20:30" s="5" customFormat="1" x14ac:dyDescent="0.2">
      <c r="T477" s="504"/>
      <c r="Y477" s="504"/>
      <c r="AA477" s="504"/>
      <c r="AD477" s="504"/>
    </row>
    <row r="478" spans="20:30" s="5" customFormat="1" x14ac:dyDescent="0.2">
      <c r="T478" s="504"/>
      <c r="Y478" s="504"/>
      <c r="AA478" s="504"/>
      <c r="AD478" s="504"/>
    </row>
    <row r="479" spans="20:30" s="5" customFormat="1" x14ac:dyDescent="0.2">
      <c r="T479" s="504"/>
      <c r="Y479" s="504"/>
      <c r="AA479" s="504"/>
      <c r="AD479" s="504"/>
    </row>
    <row r="480" spans="20:30" s="5" customFormat="1" x14ac:dyDescent="0.2">
      <c r="T480" s="504"/>
      <c r="Y480" s="504"/>
      <c r="AA480" s="504"/>
      <c r="AD480" s="504"/>
    </row>
    <row r="481" spans="20:30" s="5" customFormat="1" x14ac:dyDescent="0.2">
      <c r="T481" s="504"/>
      <c r="Y481" s="504"/>
      <c r="AA481" s="504"/>
      <c r="AD481" s="504"/>
    </row>
    <row r="482" spans="20:30" s="5" customFormat="1" x14ac:dyDescent="0.2">
      <c r="T482" s="504"/>
      <c r="Y482" s="504"/>
      <c r="AA482" s="504"/>
      <c r="AD482" s="504"/>
    </row>
    <row r="483" spans="20:30" s="5" customFormat="1" x14ac:dyDescent="0.2">
      <c r="T483" s="504"/>
      <c r="Y483" s="504"/>
      <c r="AA483" s="504"/>
      <c r="AD483" s="504"/>
    </row>
    <row r="484" spans="20:30" s="5" customFormat="1" x14ac:dyDescent="0.2">
      <c r="T484" s="504"/>
      <c r="Y484" s="504"/>
      <c r="AA484" s="504"/>
      <c r="AD484" s="504"/>
    </row>
    <row r="485" spans="20:30" s="5" customFormat="1" x14ac:dyDescent="0.2">
      <c r="T485" s="504"/>
      <c r="Y485" s="504"/>
      <c r="AA485" s="504"/>
      <c r="AD485" s="504"/>
    </row>
    <row r="486" spans="20:30" s="5" customFormat="1" x14ac:dyDescent="0.2">
      <c r="T486" s="504"/>
      <c r="Y486" s="504"/>
      <c r="AA486" s="504"/>
      <c r="AD486" s="504"/>
    </row>
    <row r="487" spans="20:30" s="5" customFormat="1" x14ac:dyDescent="0.2">
      <c r="T487" s="504"/>
      <c r="Y487" s="504"/>
      <c r="AA487" s="504"/>
      <c r="AD487" s="504"/>
    </row>
    <row r="488" spans="20:30" s="5" customFormat="1" x14ac:dyDescent="0.2">
      <c r="T488" s="504"/>
      <c r="Y488" s="504"/>
      <c r="AA488" s="504"/>
      <c r="AD488" s="504"/>
    </row>
    <row r="489" spans="20:30" s="5" customFormat="1" x14ac:dyDescent="0.2">
      <c r="T489" s="504"/>
      <c r="Y489" s="504"/>
      <c r="AA489" s="504"/>
      <c r="AD489" s="504"/>
    </row>
    <row r="490" spans="20:30" s="5" customFormat="1" x14ac:dyDescent="0.2">
      <c r="T490" s="504"/>
      <c r="Y490" s="504"/>
      <c r="AA490" s="504"/>
      <c r="AD490" s="504"/>
    </row>
    <row r="491" spans="20:30" s="5" customFormat="1" x14ac:dyDescent="0.2">
      <c r="T491" s="504"/>
      <c r="Y491" s="504"/>
      <c r="AA491" s="504"/>
      <c r="AD491" s="504"/>
    </row>
    <row r="492" spans="20:30" s="5" customFormat="1" x14ac:dyDescent="0.2">
      <c r="T492" s="504"/>
      <c r="Y492" s="504"/>
      <c r="AA492" s="504"/>
      <c r="AD492" s="504"/>
    </row>
    <row r="493" spans="20:30" s="5" customFormat="1" x14ac:dyDescent="0.2">
      <c r="T493" s="504"/>
      <c r="Y493" s="504"/>
      <c r="AA493" s="504"/>
      <c r="AD493" s="504"/>
    </row>
    <row r="494" spans="20:30" s="5" customFormat="1" x14ac:dyDescent="0.2">
      <c r="T494" s="504"/>
      <c r="Y494" s="504"/>
      <c r="AA494" s="504"/>
      <c r="AD494" s="504"/>
    </row>
    <row r="495" spans="20:30" s="5" customFormat="1" x14ac:dyDescent="0.2">
      <c r="T495" s="504"/>
      <c r="Y495" s="504"/>
      <c r="AA495" s="504"/>
      <c r="AD495" s="504"/>
    </row>
    <row r="496" spans="20:30" s="5" customFormat="1" x14ac:dyDescent="0.2">
      <c r="T496" s="504"/>
      <c r="Y496" s="504"/>
      <c r="AA496" s="504"/>
      <c r="AD496" s="504"/>
    </row>
    <row r="497" spans="20:30" s="5" customFormat="1" x14ac:dyDescent="0.2">
      <c r="T497" s="504"/>
      <c r="Y497" s="504"/>
      <c r="AA497" s="504"/>
      <c r="AD497" s="504"/>
    </row>
    <row r="498" spans="20:30" s="5" customFormat="1" x14ac:dyDescent="0.2">
      <c r="T498" s="504"/>
      <c r="Y498" s="504"/>
      <c r="AA498" s="504"/>
      <c r="AD498" s="504"/>
    </row>
    <row r="499" spans="20:30" s="5" customFormat="1" x14ac:dyDescent="0.2">
      <c r="T499" s="504"/>
      <c r="Y499" s="504"/>
      <c r="AA499" s="504"/>
      <c r="AD499" s="504"/>
    </row>
    <row r="500" spans="20:30" s="5" customFormat="1" x14ac:dyDescent="0.2">
      <c r="T500" s="504"/>
      <c r="Y500" s="504"/>
      <c r="AA500" s="504"/>
      <c r="AD500" s="504"/>
    </row>
    <row r="501" spans="20:30" s="5" customFormat="1" x14ac:dyDescent="0.2">
      <c r="T501" s="504"/>
      <c r="Y501" s="504"/>
      <c r="AA501" s="504"/>
      <c r="AD501" s="504"/>
    </row>
    <row r="502" spans="20:30" s="5" customFormat="1" x14ac:dyDescent="0.2">
      <c r="T502" s="504"/>
      <c r="Y502" s="504"/>
      <c r="AA502" s="504"/>
      <c r="AD502" s="504"/>
    </row>
    <row r="503" spans="20:30" s="5" customFormat="1" x14ac:dyDescent="0.2">
      <c r="T503" s="504"/>
      <c r="Y503" s="504"/>
      <c r="AA503" s="504"/>
      <c r="AD503" s="504"/>
    </row>
    <row r="504" spans="20:30" s="5" customFormat="1" x14ac:dyDescent="0.2">
      <c r="T504" s="504"/>
      <c r="Y504" s="504"/>
      <c r="AA504" s="504"/>
      <c r="AD504" s="504"/>
    </row>
    <row r="505" spans="20:30" s="5" customFormat="1" x14ac:dyDescent="0.2">
      <c r="T505" s="504"/>
      <c r="Y505" s="504"/>
      <c r="AA505" s="504"/>
      <c r="AD505" s="504"/>
    </row>
    <row r="506" spans="20:30" s="5" customFormat="1" x14ac:dyDescent="0.2">
      <c r="T506" s="504"/>
      <c r="Y506" s="504"/>
      <c r="AA506" s="504"/>
      <c r="AD506" s="504"/>
    </row>
    <row r="507" spans="20:30" s="5" customFormat="1" x14ac:dyDescent="0.2">
      <c r="T507" s="504"/>
      <c r="Y507" s="504"/>
      <c r="AA507" s="504"/>
      <c r="AD507" s="504"/>
    </row>
    <row r="508" spans="20:30" s="5" customFormat="1" x14ac:dyDescent="0.2">
      <c r="T508" s="504"/>
      <c r="Y508" s="504"/>
      <c r="AA508" s="504"/>
      <c r="AD508" s="504"/>
    </row>
    <row r="509" spans="20:30" s="5" customFormat="1" x14ac:dyDescent="0.2">
      <c r="T509" s="504"/>
      <c r="Y509" s="504"/>
      <c r="AA509" s="504"/>
      <c r="AD509" s="504"/>
    </row>
    <row r="510" spans="20:30" s="5" customFormat="1" x14ac:dyDescent="0.2">
      <c r="T510" s="504"/>
      <c r="Y510" s="504"/>
      <c r="AA510" s="504"/>
      <c r="AD510" s="504"/>
    </row>
    <row r="511" spans="20:30" s="5" customFormat="1" x14ac:dyDescent="0.2">
      <c r="T511" s="504"/>
      <c r="Y511" s="504"/>
      <c r="AA511" s="504"/>
      <c r="AD511" s="504"/>
    </row>
    <row r="512" spans="20:30" s="5" customFormat="1" x14ac:dyDescent="0.2">
      <c r="T512" s="504"/>
      <c r="Y512" s="504"/>
      <c r="AA512" s="504"/>
      <c r="AD512" s="504"/>
    </row>
    <row r="513" spans="20:30" s="5" customFormat="1" x14ac:dyDescent="0.2">
      <c r="T513" s="504"/>
      <c r="Y513" s="504"/>
      <c r="AA513" s="504"/>
      <c r="AD513" s="504"/>
    </row>
    <row r="514" spans="20:30" s="5" customFormat="1" x14ac:dyDescent="0.2">
      <c r="T514" s="504"/>
      <c r="Y514" s="504"/>
      <c r="AA514" s="504"/>
      <c r="AD514" s="504"/>
    </row>
    <row r="515" spans="20:30" s="5" customFormat="1" x14ac:dyDescent="0.2">
      <c r="T515" s="504"/>
      <c r="Y515" s="504"/>
      <c r="AA515" s="504"/>
      <c r="AD515" s="504"/>
    </row>
    <row r="516" spans="20:30" s="5" customFormat="1" x14ac:dyDescent="0.2">
      <c r="T516" s="504"/>
      <c r="Y516" s="504"/>
      <c r="AA516" s="504"/>
      <c r="AD516" s="504"/>
    </row>
    <row r="517" spans="20:30" s="5" customFormat="1" x14ac:dyDescent="0.2">
      <c r="T517" s="504"/>
      <c r="Y517" s="504"/>
      <c r="AA517" s="504"/>
      <c r="AD517" s="504"/>
    </row>
    <row r="518" spans="20:30" s="5" customFormat="1" x14ac:dyDescent="0.2">
      <c r="T518" s="504"/>
      <c r="Y518" s="504"/>
      <c r="AA518" s="504"/>
      <c r="AD518" s="504"/>
    </row>
    <row r="519" spans="20:30" s="5" customFormat="1" x14ac:dyDescent="0.2">
      <c r="T519" s="504"/>
      <c r="Y519" s="504"/>
      <c r="AA519" s="504"/>
      <c r="AD519" s="504"/>
    </row>
    <row r="520" spans="20:30" s="5" customFormat="1" x14ac:dyDescent="0.2">
      <c r="T520" s="504"/>
      <c r="Y520" s="504"/>
      <c r="AA520" s="504"/>
      <c r="AD520" s="504"/>
    </row>
    <row r="521" spans="20:30" s="5" customFormat="1" x14ac:dyDescent="0.2">
      <c r="T521" s="504"/>
      <c r="Y521" s="504"/>
      <c r="AA521" s="504"/>
      <c r="AD521" s="504"/>
    </row>
    <row r="522" spans="20:30" s="5" customFormat="1" x14ac:dyDescent="0.2">
      <c r="T522" s="504"/>
      <c r="Y522" s="504"/>
      <c r="AA522" s="504"/>
      <c r="AD522" s="504"/>
    </row>
    <row r="523" spans="20:30" s="5" customFormat="1" x14ac:dyDescent="0.2">
      <c r="T523" s="504"/>
      <c r="Y523" s="504"/>
      <c r="AA523" s="504"/>
      <c r="AD523" s="504"/>
    </row>
    <row r="524" spans="20:30" s="5" customFormat="1" x14ac:dyDescent="0.2">
      <c r="T524" s="504"/>
      <c r="Y524" s="504"/>
      <c r="AA524" s="504"/>
      <c r="AD524" s="504"/>
    </row>
    <row r="525" spans="20:30" s="5" customFormat="1" x14ac:dyDescent="0.2">
      <c r="T525" s="504"/>
      <c r="Y525" s="504"/>
      <c r="AA525" s="504"/>
      <c r="AD525" s="504"/>
    </row>
    <row r="526" spans="20:30" s="5" customFormat="1" x14ac:dyDescent="0.2">
      <c r="T526" s="504"/>
      <c r="Y526" s="504"/>
      <c r="AA526" s="504"/>
      <c r="AD526" s="504"/>
    </row>
    <row r="527" spans="20:30" s="5" customFormat="1" x14ac:dyDescent="0.2">
      <c r="T527" s="504"/>
      <c r="Y527" s="504"/>
      <c r="AA527" s="504"/>
      <c r="AD527" s="504"/>
    </row>
    <row r="528" spans="20:30" s="5" customFormat="1" x14ac:dyDescent="0.2">
      <c r="T528" s="504"/>
      <c r="Y528" s="504"/>
      <c r="AA528" s="504"/>
      <c r="AD528" s="504"/>
    </row>
    <row r="529" spans="20:30" s="5" customFormat="1" x14ac:dyDescent="0.2">
      <c r="T529" s="504"/>
      <c r="Y529" s="504"/>
      <c r="AA529" s="504"/>
      <c r="AD529" s="504"/>
    </row>
    <row r="530" spans="20:30" s="5" customFormat="1" x14ac:dyDescent="0.2">
      <c r="T530" s="504"/>
      <c r="Y530" s="504"/>
      <c r="AA530" s="504"/>
      <c r="AD530" s="504"/>
    </row>
    <row r="531" spans="20:30" s="5" customFormat="1" x14ac:dyDescent="0.2">
      <c r="T531" s="504"/>
      <c r="Y531" s="504"/>
      <c r="AA531" s="504"/>
      <c r="AD531" s="504"/>
    </row>
    <row r="532" spans="20:30" s="5" customFormat="1" x14ac:dyDescent="0.2">
      <c r="T532" s="504"/>
      <c r="Y532" s="504"/>
      <c r="AA532" s="504"/>
      <c r="AD532" s="504"/>
    </row>
    <row r="533" spans="20:30" s="5" customFormat="1" x14ac:dyDescent="0.2">
      <c r="T533" s="504"/>
      <c r="Y533" s="504"/>
      <c r="AA533" s="504"/>
      <c r="AD533" s="504"/>
    </row>
    <row r="534" spans="20:30" s="5" customFormat="1" x14ac:dyDescent="0.2">
      <c r="T534" s="504"/>
      <c r="Y534" s="504"/>
      <c r="AA534" s="504"/>
      <c r="AD534" s="504"/>
    </row>
    <row r="535" spans="20:30" s="5" customFormat="1" x14ac:dyDescent="0.2">
      <c r="T535" s="504"/>
      <c r="Y535" s="504"/>
      <c r="AA535" s="504"/>
      <c r="AD535" s="504"/>
    </row>
    <row r="536" spans="20:30" s="5" customFormat="1" x14ac:dyDescent="0.2">
      <c r="T536" s="504"/>
      <c r="Y536" s="504"/>
      <c r="AA536" s="504"/>
      <c r="AD536" s="504"/>
    </row>
    <row r="537" spans="20:30" s="5" customFormat="1" x14ac:dyDescent="0.2">
      <c r="T537" s="504"/>
      <c r="Y537" s="504"/>
      <c r="AA537" s="504"/>
      <c r="AD537" s="504"/>
    </row>
    <row r="538" spans="20:30" s="5" customFormat="1" x14ac:dyDescent="0.2">
      <c r="T538" s="504"/>
      <c r="Y538" s="504"/>
      <c r="AA538" s="504"/>
      <c r="AD538" s="504"/>
    </row>
    <row r="539" spans="20:30" s="5" customFormat="1" x14ac:dyDescent="0.2">
      <c r="T539" s="504"/>
      <c r="Y539" s="504"/>
      <c r="AA539" s="504"/>
      <c r="AD539" s="504"/>
    </row>
    <row r="540" spans="20:30" s="5" customFormat="1" x14ac:dyDescent="0.2">
      <c r="T540" s="504"/>
      <c r="Y540" s="504"/>
      <c r="AA540" s="504"/>
      <c r="AD540" s="504"/>
    </row>
    <row r="541" spans="20:30" s="5" customFormat="1" x14ac:dyDescent="0.2">
      <c r="T541" s="504"/>
      <c r="Y541" s="504"/>
      <c r="AA541" s="504"/>
      <c r="AD541" s="504"/>
    </row>
    <row r="542" spans="20:30" s="5" customFormat="1" x14ac:dyDescent="0.2">
      <c r="T542" s="504"/>
      <c r="Y542" s="504"/>
      <c r="AA542" s="504"/>
      <c r="AD542" s="504"/>
    </row>
    <row r="543" spans="20:30" s="5" customFormat="1" x14ac:dyDescent="0.2">
      <c r="T543" s="504"/>
      <c r="Y543" s="504"/>
      <c r="AA543" s="504"/>
      <c r="AD543" s="504"/>
    </row>
    <row r="544" spans="20:30" s="5" customFormat="1" x14ac:dyDescent="0.2">
      <c r="T544" s="504"/>
      <c r="Y544" s="504"/>
      <c r="AA544" s="504"/>
      <c r="AD544" s="504"/>
    </row>
    <row r="545" spans="20:30" s="5" customFormat="1" x14ac:dyDescent="0.2">
      <c r="T545" s="504"/>
      <c r="Y545" s="504"/>
      <c r="AA545" s="504"/>
      <c r="AD545" s="504"/>
    </row>
    <row r="546" spans="20:30" s="5" customFormat="1" x14ac:dyDescent="0.2">
      <c r="T546" s="504"/>
      <c r="Y546" s="504"/>
      <c r="AA546" s="504"/>
      <c r="AD546" s="504"/>
    </row>
    <row r="547" spans="20:30" s="5" customFormat="1" x14ac:dyDescent="0.2">
      <c r="T547" s="504"/>
      <c r="Y547" s="504"/>
      <c r="AA547" s="504"/>
      <c r="AD547" s="504"/>
    </row>
    <row r="548" spans="20:30" s="5" customFormat="1" x14ac:dyDescent="0.2">
      <c r="T548" s="504"/>
      <c r="Y548" s="504"/>
      <c r="AA548" s="504"/>
      <c r="AD548" s="504"/>
    </row>
    <row r="549" spans="20:30" s="5" customFormat="1" x14ac:dyDescent="0.2">
      <c r="T549" s="504"/>
      <c r="Y549" s="504"/>
      <c r="AA549" s="504"/>
      <c r="AD549" s="504"/>
    </row>
    <row r="550" spans="20:30" s="5" customFormat="1" x14ac:dyDescent="0.2">
      <c r="T550" s="504"/>
      <c r="Y550" s="504"/>
      <c r="AA550" s="504"/>
      <c r="AD550" s="504"/>
    </row>
    <row r="551" spans="20:30" s="5" customFormat="1" x14ac:dyDescent="0.2">
      <c r="T551" s="504"/>
      <c r="Y551" s="504"/>
      <c r="AA551" s="504"/>
      <c r="AD551" s="504"/>
    </row>
    <row r="552" spans="20:30" s="5" customFormat="1" x14ac:dyDescent="0.2">
      <c r="T552" s="504"/>
      <c r="Y552" s="504"/>
      <c r="AA552" s="504"/>
      <c r="AD552" s="504"/>
    </row>
    <row r="553" spans="20:30" s="5" customFormat="1" x14ac:dyDescent="0.2">
      <c r="T553" s="504"/>
      <c r="Y553" s="504"/>
      <c r="AA553" s="504"/>
      <c r="AD553" s="504"/>
    </row>
    <row r="554" spans="20:30" s="5" customFormat="1" x14ac:dyDescent="0.2">
      <c r="T554" s="504"/>
      <c r="Y554" s="504"/>
      <c r="AA554" s="504"/>
      <c r="AD554" s="504"/>
    </row>
    <row r="555" spans="20:30" s="5" customFormat="1" x14ac:dyDescent="0.2">
      <c r="T555" s="504"/>
      <c r="Y555" s="504"/>
      <c r="AA555" s="504"/>
      <c r="AD555" s="504"/>
    </row>
    <row r="556" spans="20:30" s="5" customFormat="1" x14ac:dyDescent="0.2">
      <c r="T556" s="504"/>
      <c r="Y556" s="504"/>
      <c r="AA556" s="504"/>
      <c r="AD556" s="504"/>
    </row>
    <row r="557" spans="20:30" s="5" customFormat="1" x14ac:dyDescent="0.2">
      <c r="T557" s="504"/>
      <c r="Y557" s="504"/>
      <c r="AA557" s="504"/>
      <c r="AD557" s="504"/>
    </row>
    <row r="558" spans="20:30" s="5" customFormat="1" x14ac:dyDescent="0.2">
      <c r="T558" s="504"/>
      <c r="Y558" s="504"/>
      <c r="AA558" s="504"/>
      <c r="AD558" s="504"/>
    </row>
    <row r="559" spans="20:30" s="5" customFormat="1" x14ac:dyDescent="0.2">
      <c r="T559" s="504"/>
      <c r="Y559" s="504"/>
      <c r="AA559" s="504"/>
      <c r="AD559" s="504"/>
    </row>
    <row r="560" spans="20:30" s="5" customFormat="1" x14ac:dyDescent="0.2">
      <c r="T560" s="504"/>
      <c r="Y560" s="504"/>
      <c r="AA560" s="504"/>
      <c r="AD560" s="504"/>
    </row>
    <row r="561" spans="20:30" s="5" customFormat="1" x14ac:dyDescent="0.2">
      <c r="T561" s="504"/>
      <c r="Y561" s="504"/>
      <c r="AA561" s="504"/>
      <c r="AD561" s="504"/>
    </row>
    <row r="562" spans="20:30" s="5" customFormat="1" x14ac:dyDescent="0.2">
      <c r="T562" s="504"/>
      <c r="Y562" s="504"/>
      <c r="AA562" s="504"/>
      <c r="AD562" s="504"/>
    </row>
    <row r="563" spans="20:30" s="5" customFormat="1" x14ac:dyDescent="0.2">
      <c r="T563" s="504"/>
      <c r="Y563" s="504"/>
      <c r="AA563" s="504"/>
      <c r="AD563" s="504"/>
    </row>
    <row r="564" spans="20:30" s="5" customFormat="1" x14ac:dyDescent="0.2">
      <c r="T564" s="504"/>
      <c r="Y564" s="504"/>
      <c r="AA564" s="504"/>
      <c r="AD564" s="504"/>
    </row>
    <row r="565" spans="20:30" s="5" customFormat="1" x14ac:dyDescent="0.2">
      <c r="T565" s="504"/>
      <c r="Y565" s="504"/>
      <c r="AA565" s="504"/>
      <c r="AD565" s="504"/>
    </row>
    <row r="566" spans="20:30" s="5" customFormat="1" x14ac:dyDescent="0.2">
      <c r="T566" s="504"/>
      <c r="Y566" s="504"/>
      <c r="AA566" s="504"/>
      <c r="AD566" s="504"/>
    </row>
    <row r="567" spans="20:30" s="5" customFormat="1" x14ac:dyDescent="0.2">
      <c r="T567" s="504"/>
      <c r="Y567" s="504"/>
      <c r="AA567" s="504"/>
      <c r="AD567" s="504"/>
    </row>
    <row r="568" spans="20:30" s="5" customFormat="1" x14ac:dyDescent="0.2">
      <c r="T568" s="504"/>
      <c r="Y568" s="504"/>
      <c r="AA568" s="504"/>
      <c r="AD568" s="504"/>
    </row>
    <row r="569" spans="20:30" s="5" customFormat="1" x14ac:dyDescent="0.2">
      <c r="T569" s="504"/>
      <c r="Y569" s="504"/>
      <c r="AA569" s="504"/>
      <c r="AD569" s="504"/>
    </row>
    <row r="570" spans="20:30" s="5" customFormat="1" x14ac:dyDescent="0.2">
      <c r="T570" s="504"/>
      <c r="Y570" s="504"/>
      <c r="AA570" s="504"/>
      <c r="AD570" s="504"/>
    </row>
    <row r="571" spans="20:30" s="5" customFormat="1" x14ac:dyDescent="0.2">
      <c r="T571" s="504"/>
      <c r="Y571" s="504"/>
      <c r="AA571" s="504"/>
      <c r="AD571" s="504"/>
    </row>
    <row r="572" spans="20:30" s="5" customFormat="1" x14ac:dyDescent="0.2">
      <c r="T572" s="504"/>
      <c r="Y572" s="504"/>
      <c r="AA572" s="504"/>
      <c r="AD572" s="504"/>
    </row>
    <row r="573" spans="20:30" s="5" customFormat="1" x14ac:dyDescent="0.2">
      <c r="T573" s="504"/>
      <c r="Y573" s="504"/>
      <c r="AA573" s="504"/>
      <c r="AD573" s="504"/>
    </row>
    <row r="574" spans="20:30" s="5" customFormat="1" x14ac:dyDescent="0.2">
      <c r="T574" s="504"/>
      <c r="Y574" s="504"/>
      <c r="AA574" s="504"/>
      <c r="AD574" s="504"/>
    </row>
    <row r="575" spans="20:30" s="5" customFormat="1" x14ac:dyDescent="0.2">
      <c r="T575" s="504"/>
      <c r="Y575" s="504"/>
      <c r="AA575" s="504"/>
      <c r="AD575" s="504"/>
    </row>
    <row r="576" spans="20:30" s="5" customFormat="1" x14ac:dyDescent="0.2">
      <c r="T576" s="504"/>
      <c r="Y576" s="504"/>
      <c r="AA576" s="504"/>
      <c r="AD576" s="504"/>
    </row>
    <row r="577" spans="20:30" s="5" customFormat="1" x14ac:dyDescent="0.2">
      <c r="T577" s="504"/>
      <c r="Y577" s="504"/>
      <c r="AA577" s="504"/>
      <c r="AD577" s="504"/>
    </row>
    <row r="578" spans="20:30" s="5" customFormat="1" x14ac:dyDescent="0.2">
      <c r="T578" s="504"/>
      <c r="Y578" s="504"/>
      <c r="AA578" s="504"/>
      <c r="AD578" s="504"/>
    </row>
    <row r="579" spans="20:30" s="5" customFormat="1" x14ac:dyDescent="0.2">
      <c r="T579" s="504"/>
      <c r="Y579" s="504"/>
      <c r="AA579" s="504"/>
      <c r="AD579" s="504"/>
    </row>
    <row r="580" spans="20:30" s="5" customFormat="1" x14ac:dyDescent="0.2">
      <c r="T580" s="504"/>
      <c r="Y580" s="504"/>
      <c r="AA580" s="504"/>
      <c r="AD580" s="504"/>
    </row>
    <row r="581" spans="20:30" s="5" customFormat="1" x14ac:dyDescent="0.2">
      <c r="T581" s="504"/>
      <c r="Y581" s="504"/>
      <c r="AA581" s="504"/>
      <c r="AD581" s="504"/>
    </row>
    <row r="582" spans="20:30" s="5" customFormat="1" x14ac:dyDescent="0.2">
      <c r="T582" s="504"/>
      <c r="Y582" s="504"/>
      <c r="AA582" s="504"/>
      <c r="AD582" s="504"/>
    </row>
    <row r="583" spans="20:30" s="5" customFormat="1" x14ac:dyDescent="0.2">
      <c r="T583" s="504"/>
      <c r="Y583" s="504"/>
      <c r="AA583" s="504"/>
      <c r="AD583" s="504"/>
    </row>
    <row r="584" spans="20:30" s="5" customFormat="1" x14ac:dyDescent="0.2">
      <c r="T584" s="504"/>
      <c r="Y584" s="504"/>
      <c r="AA584" s="504"/>
      <c r="AD584" s="504"/>
    </row>
    <row r="585" spans="20:30" s="5" customFormat="1" x14ac:dyDescent="0.2">
      <c r="T585" s="504"/>
      <c r="Y585" s="504"/>
      <c r="AA585" s="504"/>
      <c r="AD585" s="504"/>
    </row>
    <row r="586" spans="20:30" s="5" customFormat="1" x14ac:dyDescent="0.2">
      <c r="T586" s="504"/>
      <c r="Y586" s="504"/>
      <c r="AA586" s="504"/>
      <c r="AD586" s="504"/>
    </row>
    <row r="587" spans="20:30" s="5" customFormat="1" x14ac:dyDescent="0.2">
      <c r="T587" s="504"/>
      <c r="Y587" s="504"/>
      <c r="AA587" s="504"/>
      <c r="AD587" s="504"/>
    </row>
    <row r="588" spans="20:30" s="5" customFormat="1" x14ac:dyDescent="0.2">
      <c r="T588" s="504"/>
      <c r="Y588" s="504"/>
      <c r="AA588" s="504"/>
      <c r="AD588" s="504"/>
    </row>
    <row r="589" spans="20:30" s="5" customFormat="1" x14ac:dyDescent="0.2">
      <c r="T589" s="504"/>
      <c r="Y589" s="504"/>
      <c r="AA589" s="504"/>
      <c r="AD589" s="504"/>
    </row>
    <row r="590" spans="20:30" s="5" customFormat="1" x14ac:dyDescent="0.2">
      <c r="T590" s="504"/>
      <c r="Y590" s="504"/>
      <c r="AA590" s="504"/>
      <c r="AD590" s="504"/>
    </row>
    <row r="591" spans="20:30" s="5" customFormat="1" x14ac:dyDescent="0.2">
      <c r="T591" s="504"/>
      <c r="Y591" s="504"/>
      <c r="AA591" s="504"/>
      <c r="AD591" s="504"/>
    </row>
    <row r="592" spans="20:30" s="5" customFormat="1" x14ac:dyDescent="0.2">
      <c r="T592" s="504"/>
      <c r="Y592" s="504"/>
      <c r="AA592" s="504"/>
      <c r="AD592" s="504"/>
    </row>
    <row r="593" spans="20:30" s="5" customFormat="1" x14ac:dyDescent="0.2">
      <c r="T593" s="504"/>
      <c r="Y593" s="504"/>
      <c r="AA593" s="504"/>
      <c r="AD593" s="504"/>
    </row>
    <row r="594" spans="20:30" s="5" customFormat="1" x14ac:dyDescent="0.2">
      <c r="T594" s="504"/>
      <c r="Y594" s="504"/>
      <c r="AA594" s="504"/>
      <c r="AD594" s="504"/>
    </row>
    <row r="595" spans="20:30" s="5" customFormat="1" x14ac:dyDescent="0.2">
      <c r="T595" s="504"/>
      <c r="Y595" s="504"/>
      <c r="AA595" s="504"/>
      <c r="AD595" s="504"/>
    </row>
    <row r="596" spans="20:30" s="5" customFormat="1" x14ac:dyDescent="0.2">
      <c r="T596" s="504"/>
      <c r="Y596" s="504"/>
      <c r="AA596" s="504"/>
      <c r="AD596" s="504"/>
    </row>
    <row r="597" spans="20:30" s="5" customFormat="1" x14ac:dyDescent="0.2">
      <c r="T597" s="504"/>
      <c r="Y597" s="504"/>
      <c r="AA597" s="504"/>
      <c r="AD597" s="504"/>
    </row>
    <row r="598" spans="20:30" s="5" customFormat="1" x14ac:dyDescent="0.2">
      <c r="T598" s="504"/>
      <c r="Y598" s="504"/>
      <c r="AA598" s="504"/>
      <c r="AD598" s="504"/>
    </row>
    <row r="599" spans="20:30" s="5" customFormat="1" x14ac:dyDescent="0.2">
      <c r="T599" s="504"/>
      <c r="Y599" s="504"/>
      <c r="AA599" s="504"/>
      <c r="AD599" s="504"/>
    </row>
    <row r="600" spans="20:30" s="5" customFormat="1" x14ac:dyDescent="0.2">
      <c r="T600" s="504"/>
      <c r="Y600" s="504"/>
      <c r="AA600" s="504"/>
      <c r="AD600" s="504"/>
    </row>
    <row r="601" spans="20:30" s="5" customFormat="1" x14ac:dyDescent="0.2">
      <c r="T601" s="504"/>
      <c r="Y601" s="504"/>
      <c r="AA601" s="504"/>
      <c r="AD601" s="504"/>
    </row>
    <row r="602" spans="20:30" s="5" customFormat="1" x14ac:dyDescent="0.2">
      <c r="T602" s="504"/>
      <c r="Y602" s="504"/>
      <c r="AA602" s="504"/>
      <c r="AD602" s="504"/>
    </row>
    <row r="603" spans="20:30" s="5" customFormat="1" x14ac:dyDescent="0.2">
      <c r="T603" s="504"/>
      <c r="Y603" s="504"/>
      <c r="AA603" s="504"/>
      <c r="AD603" s="504"/>
    </row>
    <row r="604" spans="20:30" s="5" customFormat="1" x14ac:dyDescent="0.2">
      <c r="T604" s="504"/>
      <c r="Y604" s="504"/>
      <c r="AA604" s="504"/>
      <c r="AD604" s="504"/>
    </row>
    <row r="605" spans="20:30" s="5" customFormat="1" x14ac:dyDescent="0.2">
      <c r="T605" s="504"/>
      <c r="Y605" s="504"/>
      <c r="AA605" s="504"/>
      <c r="AD605" s="504"/>
    </row>
    <row r="606" spans="20:30" s="5" customFormat="1" x14ac:dyDescent="0.2">
      <c r="T606" s="504"/>
      <c r="Y606" s="504"/>
      <c r="AA606" s="504"/>
      <c r="AD606" s="504"/>
    </row>
    <row r="607" spans="20:30" s="5" customFormat="1" x14ac:dyDescent="0.2">
      <c r="T607" s="504"/>
      <c r="Y607" s="504"/>
      <c r="AA607" s="504"/>
      <c r="AD607" s="504"/>
    </row>
    <row r="608" spans="20:30" s="5" customFormat="1" x14ac:dyDescent="0.2">
      <c r="T608" s="504"/>
      <c r="Y608" s="504"/>
      <c r="AA608" s="504"/>
      <c r="AD608" s="504"/>
    </row>
    <row r="609" spans="20:30" s="5" customFormat="1" x14ac:dyDescent="0.2">
      <c r="T609" s="504"/>
      <c r="Y609" s="504"/>
      <c r="AA609" s="504"/>
      <c r="AD609" s="504"/>
    </row>
    <row r="610" spans="20:30" s="5" customFormat="1" x14ac:dyDescent="0.2">
      <c r="T610" s="504"/>
      <c r="Y610" s="504"/>
      <c r="AA610" s="504"/>
      <c r="AD610" s="504"/>
    </row>
    <row r="611" spans="20:30" s="5" customFormat="1" x14ac:dyDescent="0.2">
      <c r="T611" s="504"/>
      <c r="Y611" s="504"/>
      <c r="AA611" s="504"/>
      <c r="AD611" s="504"/>
    </row>
    <row r="612" spans="20:30" s="5" customFormat="1" x14ac:dyDescent="0.2">
      <c r="T612" s="504"/>
      <c r="Y612" s="504"/>
      <c r="AA612" s="504"/>
      <c r="AD612" s="504"/>
    </row>
    <row r="613" spans="20:30" s="5" customFormat="1" x14ac:dyDescent="0.2">
      <c r="T613" s="504"/>
      <c r="Y613" s="504"/>
      <c r="AA613" s="504"/>
      <c r="AD613" s="504"/>
    </row>
    <row r="614" spans="20:30" s="5" customFormat="1" x14ac:dyDescent="0.2">
      <c r="T614" s="504"/>
      <c r="Y614" s="504"/>
      <c r="AA614" s="504"/>
      <c r="AD614" s="504"/>
    </row>
    <row r="615" spans="20:30" s="5" customFormat="1" x14ac:dyDescent="0.2">
      <c r="T615" s="504"/>
      <c r="Y615" s="504"/>
      <c r="AA615" s="504"/>
      <c r="AD615" s="504"/>
    </row>
    <row r="616" spans="20:30" s="5" customFormat="1" x14ac:dyDescent="0.2">
      <c r="T616" s="504"/>
      <c r="Y616" s="504"/>
      <c r="AA616" s="504"/>
      <c r="AD616" s="504"/>
    </row>
    <row r="617" spans="20:30" s="5" customFormat="1" x14ac:dyDescent="0.2">
      <c r="T617" s="504"/>
      <c r="Y617" s="504"/>
      <c r="AA617" s="504"/>
      <c r="AD617" s="504"/>
    </row>
    <row r="618" spans="20:30" s="5" customFormat="1" x14ac:dyDescent="0.2">
      <c r="T618" s="504"/>
      <c r="Y618" s="504"/>
      <c r="AA618" s="504"/>
      <c r="AD618" s="504"/>
    </row>
    <row r="619" spans="20:30" s="5" customFormat="1" x14ac:dyDescent="0.2">
      <c r="T619" s="504"/>
      <c r="Y619" s="504"/>
      <c r="AA619" s="504"/>
      <c r="AD619" s="504"/>
    </row>
    <row r="620" spans="20:30" s="5" customFormat="1" x14ac:dyDescent="0.2">
      <c r="T620" s="504"/>
      <c r="Y620" s="504"/>
      <c r="AA620" s="504"/>
      <c r="AD620" s="504"/>
    </row>
    <row r="621" spans="20:30" s="5" customFormat="1" x14ac:dyDescent="0.2">
      <c r="T621" s="504"/>
      <c r="Y621" s="504"/>
      <c r="AA621" s="504"/>
      <c r="AD621" s="504"/>
    </row>
    <row r="622" spans="20:30" s="5" customFormat="1" x14ac:dyDescent="0.2">
      <c r="T622" s="504"/>
      <c r="Y622" s="504"/>
      <c r="AA622" s="504"/>
      <c r="AD622" s="504"/>
    </row>
    <row r="623" spans="20:30" s="5" customFormat="1" x14ac:dyDescent="0.2">
      <c r="T623" s="504"/>
      <c r="Y623" s="504"/>
      <c r="AA623" s="504"/>
      <c r="AD623" s="504"/>
    </row>
    <row r="624" spans="20:30" s="5" customFormat="1" x14ac:dyDescent="0.2">
      <c r="T624" s="504"/>
      <c r="Y624" s="504"/>
      <c r="AA624" s="504"/>
      <c r="AD624" s="504"/>
    </row>
    <row r="625" spans="20:30" s="5" customFormat="1" x14ac:dyDescent="0.2">
      <c r="T625" s="504"/>
      <c r="Y625" s="504"/>
      <c r="AA625" s="504"/>
      <c r="AD625" s="504"/>
    </row>
    <row r="626" spans="20:30" s="5" customFormat="1" x14ac:dyDescent="0.2">
      <c r="T626" s="504"/>
      <c r="Y626" s="504"/>
      <c r="AA626" s="504"/>
      <c r="AD626" s="504"/>
    </row>
    <row r="627" spans="20:30" s="5" customFormat="1" x14ac:dyDescent="0.2">
      <c r="T627" s="504"/>
      <c r="Y627" s="504"/>
      <c r="AA627" s="504"/>
      <c r="AD627" s="504"/>
    </row>
    <row r="628" spans="20:30" s="5" customFormat="1" x14ac:dyDescent="0.2">
      <c r="T628" s="504"/>
      <c r="Y628" s="504"/>
      <c r="AA628" s="504"/>
      <c r="AD628" s="504"/>
    </row>
    <row r="629" spans="20:30" s="5" customFormat="1" x14ac:dyDescent="0.2">
      <c r="T629" s="504"/>
      <c r="Y629" s="504"/>
      <c r="AA629" s="504"/>
      <c r="AD629" s="504"/>
    </row>
    <row r="630" spans="20:30" s="5" customFormat="1" x14ac:dyDescent="0.2">
      <c r="T630" s="504"/>
      <c r="Y630" s="504"/>
      <c r="AA630" s="504"/>
      <c r="AD630" s="504"/>
    </row>
    <row r="631" spans="20:30" s="5" customFormat="1" x14ac:dyDescent="0.2">
      <c r="T631" s="504"/>
      <c r="Y631" s="504"/>
      <c r="AA631" s="504"/>
      <c r="AD631" s="504"/>
    </row>
    <row r="632" spans="20:30" s="5" customFormat="1" x14ac:dyDescent="0.2">
      <c r="T632" s="504"/>
      <c r="Y632" s="504"/>
      <c r="AA632" s="504"/>
      <c r="AD632" s="504"/>
    </row>
    <row r="633" spans="20:30" s="5" customFormat="1" x14ac:dyDescent="0.2">
      <c r="T633" s="504"/>
      <c r="Y633" s="504"/>
      <c r="AA633" s="504"/>
      <c r="AD633" s="504"/>
    </row>
    <row r="634" spans="20:30" s="5" customFormat="1" x14ac:dyDescent="0.2">
      <c r="T634" s="504"/>
      <c r="Y634" s="504"/>
      <c r="AA634" s="504"/>
      <c r="AD634" s="504"/>
    </row>
    <row r="635" spans="20:30" s="5" customFormat="1" x14ac:dyDescent="0.2">
      <c r="T635" s="504"/>
      <c r="Y635" s="504"/>
      <c r="AA635" s="504"/>
      <c r="AD635" s="504"/>
    </row>
    <row r="636" spans="20:30" s="5" customFormat="1" x14ac:dyDescent="0.2">
      <c r="T636" s="504"/>
      <c r="Y636" s="504"/>
      <c r="AA636" s="504"/>
      <c r="AD636" s="504"/>
    </row>
    <row r="637" spans="20:30" s="5" customFormat="1" x14ac:dyDescent="0.2">
      <c r="T637" s="504"/>
      <c r="Y637" s="504"/>
      <c r="AA637" s="504"/>
      <c r="AD637" s="504"/>
    </row>
    <row r="638" spans="20:30" s="5" customFormat="1" x14ac:dyDescent="0.2">
      <c r="T638" s="504"/>
      <c r="Y638" s="504"/>
      <c r="AA638" s="504"/>
      <c r="AD638" s="504"/>
    </row>
    <row r="639" spans="20:30" s="5" customFormat="1" x14ac:dyDescent="0.2">
      <c r="T639" s="504"/>
      <c r="Y639" s="504"/>
      <c r="AA639" s="504"/>
      <c r="AD639" s="504"/>
    </row>
    <row r="640" spans="20:30" s="5" customFormat="1" x14ac:dyDescent="0.2">
      <c r="T640" s="504"/>
      <c r="Y640" s="504"/>
      <c r="AA640" s="504"/>
      <c r="AD640" s="504"/>
    </row>
    <row r="641" spans="20:30" s="5" customFormat="1" x14ac:dyDescent="0.2">
      <c r="T641" s="504"/>
      <c r="Y641" s="504"/>
      <c r="AA641" s="504"/>
      <c r="AD641" s="504"/>
    </row>
    <row r="642" spans="20:30" s="5" customFormat="1" x14ac:dyDescent="0.2">
      <c r="T642" s="504"/>
      <c r="Y642" s="504"/>
      <c r="AA642" s="504"/>
      <c r="AD642" s="504"/>
    </row>
    <row r="643" spans="20:30" s="5" customFormat="1" x14ac:dyDescent="0.2">
      <c r="T643" s="504"/>
      <c r="Y643" s="504"/>
      <c r="AA643" s="504"/>
      <c r="AD643" s="504"/>
    </row>
    <row r="644" spans="20:30" s="5" customFormat="1" x14ac:dyDescent="0.2">
      <c r="T644" s="504"/>
      <c r="Y644" s="504"/>
      <c r="AA644" s="504"/>
      <c r="AD644" s="504"/>
    </row>
    <row r="645" spans="20:30" s="5" customFormat="1" x14ac:dyDescent="0.2">
      <c r="T645" s="504"/>
      <c r="Y645" s="504"/>
      <c r="AA645" s="504"/>
      <c r="AD645" s="504"/>
    </row>
    <row r="646" spans="20:30" s="5" customFormat="1" x14ac:dyDescent="0.2">
      <c r="T646" s="504"/>
      <c r="Y646" s="504"/>
      <c r="AA646" s="504"/>
      <c r="AD646" s="504"/>
    </row>
    <row r="647" spans="20:30" s="5" customFormat="1" x14ac:dyDescent="0.2">
      <c r="T647" s="504"/>
      <c r="Y647" s="504"/>
      <c r="AA647" s="504"/>
      <c r="AD647" s="504"/>
    </row>
    <row r="648" spans="20:30" s="5" customFormat="1" x14ac:dyDescent="0.2">
      <c r="T648" s="504"/>
      <c r="Y648" s="504"/>
      <c r="AA648" s="504"/>
      <c r="AD648" s="504"/>
    </row>
    <row r="649" spans="20:30" s="5" customFormat="1" x14ac:dyDescent="0.2">
      <c r="T649" s="504"/>
      <c r="Y649" s="504"/>
      <c r="AA649" s="504"/>
      <c r="AD649" s="504"/>
    </row>
    <row r="650" spans="20:30" s="5" customFormat="1" x14ac:dyDescent="0.2">
      <c r="T650" s="504"/>
      <c r="Y650" s="504"/>
      <c r="AA650" s="504"/>
      <c r="AD650" s="504"/>
    </row>
    <row r="651" spans="20:30" s="5" customFormat="1" x14ac:dyDescent="0.2">
      <c r="T651" s="504"/>
      <c r="Y651" s="504"/>
      <c r="AA651" s="504"/>
      <c r="AD651" s="504"/>
    </row>
    <row r="652" spans="20:30" s="5" customFormat="1" x14ac:dyDescent="0.2">
      <c r="T652" s="504"/>
      <c r="Y652" s="504"/>
      <c r="AA652" s="504"/>
      <c r="AD652" s="504"/>
    </row>
    <row r="653" spans="20:30" s="5" customFormat="1" x14ac:dyDescent="0.2">
      <c r="T653" s="504"/>
      <c r="Y653" s="504"/>
      <c r="AA653" s="504"/>
      <c r="AD653" s="504"/>
    </row>
    <row r="654" spans="20:30" s="5" customFormat="1" x14ac:dyDescent="0.2">
      <c r="T654" s="504"/>
      <c r="Y654" s="504"/>
      <c r="AA654" s="504"/>
      <c r="AD654" s="504"/>
    </row>
    <row r="655" spans="20:30" s="5" customFormat="1" x14ac:dyDescent="0.2">
      <c r="T655" s="504"/>
      <c r="Y655" s="504"/>
      <c r="AA655" s="504"/>
      <c r="AD655" s="504"/>
    </row>
    <row r="656" spans="20:30" s="5" customFormat="1" x14ac:dyDescent="0.2">
      <c r="T656" s="504"/>
      <c r="Y656" s="504"/>
      <c r="AA656" s="504"/>
      <c r="AD656" s="504"/>
    </row>
    <row r="657" spans="20:30" s="5" customFormat="1" x14ac:dyDescent="0.2">
      <c r="T657" s="504"/>
      <c r="Y657" s="504"/>
      <c r="AA657" s="504"/>
      <c r="AD657" s="504"/>
    </row>
    <row r="658" spans="20:30" s="5" customFormat="1" x14ac:dyDescent="0.2">
      <c r="T658" s="504"/>
      <c r="Y658" s="504"/>
      <c r="AA658" s="504"/>
      <c r="AD658" s="504"/>
    </row>
    <row r="659" spans="20:30" s="5" customFormat="1" x14ac:dyDescent="0.2">
      <c r="T659" s="504"/>
      <c r="Y659" s="504"/>
      <c r="AA659" s="504"/>
      <c r="AD659" s="504"/>
    </row>
    <row r="660" spans="20:30" s="5" customFormat="1" x14ac:dyDescent="0.2">
      <c r="T660" s="504"/>
      <c r="Y660" s="504"/>
      <c r="AA660" s="504"/>
      <c r="AD660" s="504"/>
    </row>
    <row r="661" spans="20:30" s="5" customFormat="1" x14ac:dyDescent="0.2">
      <c r="T661" s="504"/>
      <c r="Y661" s="504"/>
      <c r="AA661" s="504"/>
      <c r="AD661" s="504"/>
    </row>
    <row r="662" spans="20:30" s="5" customFormat="1" x14ac:dyDescent="0.2">
      <c r="T662" s="504"/>
      <c r="Y662" s="504"/>
      <c r="AA662" s="504"/>
      <c r="AD662" s="504"/>
    </row>
    <row r="663" spans="20:30" s="5" customFormat="1" x14ac:dyDescent="0.2">
      <c r="T663" s="504"/>
      <c r="Y663" s="504"/>
      <c r="AA663" s="504"/>
      <c r="AD663" s="504"/>
    </row>
    <row r="664" spans="20:30" s="5" customFormat="1" x14ac:dyDescent="0.2">
      <c r="T664" s="504"/>
      <c r="Y664" s="504"/>
      <c r="AA664" s="504"/>
      <c r="AD664" s="504"/>
    </row>
    <row r="665" spans="20:30" s="5" customFormat="1" x14ac:dyDescent="0.2">
      <c r="T665" s="504"/>
      <c r="Y665" s="504"/>
      <c r="AA665" s="504"/>
      <c r="AD665" s="504"/>
    </row>
    <row r="666" spans="20:30" s="5" customFormat="1" x14ac:dyDescent="0.2">
      <c r="T666" s="504"/>
      <c r="Y666" s="504"/>
      <c r="AA666" s="504"/>
      <c r="AD666" s="504"/>
    </row>
    <row r="667" spans="20:30" s="5" customFormat="1" x14ac:dyDescent="0.2">
      <c r="T667" s="504"/>
      <c r="Y667" s="504"/>
      <c r="AA667" s="504"/>
      <c r="AD667" s="504"/>
    </row>
    <row r="668" spans="20:30" s="5" customFormat="1" x14ac:dyDescent="0.2">
      <c r="T668" s="504"/>
      <c r="Y668" s="504"/>
      <c r="AA668" s="504"/>
      <c r="AD668" s="504"/>
    </row>
    <row r="669" spans="20:30" s="5" customFormat="1" x14ac:dyDescent="0.2">
      <c r="T669" s="504"/>
      <c r="Y669" s="504"/>
      <c r="AA669" s="504"/>
      <c r="AD669" s="504"/>
    </row>
    <row r="670" spans="20:30" s="5" customFormat="1" x14ac:dyDescent="0.2">
      <c r="T670" s="504"/>
      <c r="Y670" s="504"/>
      <c r="AA670" s="504"/>
      <c r="AD670" s="504"/>
    </row>
    <row r="671" spans="20:30" s="5" customFormat="1" x14ac:dyDescent="0.2">
      <c r="T671" s="504"/>
      <c r="Y671" s="504"/>
      <c r="AA671" s="504"/>
      <c r="AD671" s="504"/>
    </row>
    <row r="672" spans="20:30" s="5" customFormat="1" x14ac:dyDescent="0.2">
      <c r="T672" s="504"/>
      <c r="Y672" s="504"/>
      <c r="AA672" s="504"/>
      <c r="AD672" s="504"/>
    </row>
    <row r="673" spans="20:30" s="5" customFormat="1" x14ac:dyDescent="0.2">
      <c r="T673" s="504"/>
      <c r="Y673" s="504"/>
      <c r="AA673" s="504"/>
      <c r="AD673" s="504"/>
    </row>
    <row r="674" spans="20:30" s="5" customFormat="1" x14ac:dyDescent="0.2">
      <c r="T674" s="504"/>
      <c r="Y674" s="504"/>
      <c r="AA674" s="504"/>
      <c r="AD674" s="504"/>
    </row>
    <row r="675" spans="20:30" s="5" customFormat="1" x14ac:dyDescent="0.2">
      <c r="T675" s="504"/>
      <c r="Y675" s="504"/>
      <c r="AA675" s="504"/>
      <c r="AD675" s="504"/>
    </row>
    <row r="676" spans="20:30" s="5" customFormat="1" x14ac:dyDescent="0.2">
      <c r="T676" s="504"/>
      <c r="Y676" s="504"/>
      <c r="AA676" s="504"/>
      <c r="AD676" s="504"/>
    </row>
    <row r="677" spans="20:30" s="5" customFormat="1" x14ac:dyDescent="0.2">
      <c r="T677" s="504"/>
      <c r="Y677" s="504"/>
      <c r="AA677" s="504"/>
      <c r="AD677" s="504"/>
    </row>
    <row r="678" spans="20:30" s="5" customFormat="1" x14ac:dyDescent="0.2">
      <c r="T678" s="504"/>
      <c r="Y678" s="504"/>
      <c r="AA678" s="504"/>
      <c r="AD678" s="504"/>
    </row>
    <row r="679" spans="20:30" s="5" customFormat="1" x14ac:dyDescent="0.2">
      <c r="T679" s="504"/>
      <c r="Y679" s="504"/>
      <c r="AA679" s="504"/>
      <c r="AD679" s="504"/>
    </row>
    <row r="680" spans="20:30" s="5" customFormat="1" x14ac:dyDescent="0.2">
      <c r="T680" s="504"/>
      <c r="Y680" s="504"/>
      <c r="AA680" s="504"/>
      <c r="AD680" s="504"/>
    </row>
    <row r="681" spans="20:30" s="5" customFormat="1" x14ac:dyDescent="0.2">
      <c r="T681" s="504"/>
      <c r="Y681" s="504"/>
      <c r="AA681" s="504"/>
      <c r="AD681" s="504"/>
    </row>
    <row r="682" spans="20:30" s="5" customFormat="1" x14ac:dyDescent="0.2">
      <c r="T682" s="504"/>
      <c r="Y682" s="504"/>
      <c r="AA682" s="504"/>
      <c r="AD682" s="504"/>
    </row>
  </sheetData>
  <mergeCells count="289">
    <mergeCell ref="AE45:AE49"/>
    <mergeCell ref="T41:T44"/>
    <mergeCell ref="T45:T49"/>
    <mergeCell ref="T50:T54"/>
    <mergeCell ref="L56:N58"/>
    <mergeCell ref="L2:L5"/>
    <mergeCell ref="L6:L9"/>
    <mergeCell ref="L10:L14"/>
    <mergeCell ref="L15:L18"/>
    <mergeCell ref="L19:L22"/>
    <mergeCell ref="L23:L27"/>
    <mergeCell ref="L28:L31"/>
    <mergeCell ref="L32:L36"/>
    <mergeCell ref="L37:L40"/>
    <mergeCell ref="L41:L44"/>
    <mergeCell ref="L45:L49"/>
    <mergeCell ref="L50:L54"/>
    <mergeCell ref="T2:T5"/>
    <mergeCell ref="T6:T9"/>
    <mergeCell ref="T10:T14"/>
    <mergeCell ref="T15:T18"/>
    <mergeCell ref="T19:T22"/>
    <mergeCell ref="T23:T27"/>
    <mergeCell ref="T28:T31"/>
    <mergeCell ref="AF28:AF31"/>
    <mergeCell ref="AF32:AF36"/>
    <mergeCell ref="AF37:AF40"/>
    <mergeCell ref="AF41:AF44"/>
    <mergeCell ref="AF45:AF49"/>
    <mergeCell ref="AF50:AF54"/>
    <mergeCell ref="AF2:AF5"/>
    <mergeCell ref="AF6:AF9"/>
    <mergeCell ref="AF10:AF14"/>
    <mergeCell ref="AF15:AF18"/>
    <mergeCell ref="AF19:AF22"/>
    <mergeCell ref="AF23:AF27"/>
    <mergeCell ref="A55:C55"/>
    <mergeCell ref="D55:J55"/>
    <mergeCell ref="A56:C56"/>
    <mergeCell ref="A57:C57"/>
    <mergeCell ref="A58:C58"/>
    <mergeCell ref="D56:K56"/>
    <mergeCell ref="K55:N55"/>
    <mergeCell ref="N50:N54"/>
    <mergeCell ref="A50:A54"/>
    <mergeCell ref="Q32:Q36"/>
    <mergeCell ref="R32:R36"/>
    <mergeCell ref="S32:S36"/>
    <mergeCell ref="Z19:Z22"/>
    <mergeCell ref="Z23:Z27"/>
    <mergeCell ref="X19:X22"/>
    <mergeCell ref="X23:X27"/>
    <mergeCell ref="Y32:Y36"/>
    <mergeCell ref="Z32:Z36"/>
    <mergeCell ref="W32:W36"/>
    <mergeCell ref="X32:X36"/>
    <mergeCell ref="V32:V36"/>
    <mergeCell ref="U32:U36"/>
    <mergeCell ref="T32:T36"/>
    <mergeCell ref="AE50:AE54"/>
    <mergeCell ref="K2:K5"/>
    <mergeCell ref="K6:K9"/>
    <mergeCell ref="K10:K14"/>
    <mergeCell ref="K15:K18"/>
    <mergeCell ref="K19:K22"/>
    <mergeCell ref="W41:W44"/>
    <mergeCell ref="V50:V54"/>
    <mergeCell ref="AC41:AC44"/>
    <mergeCell ref="AE37:AE40"/>
    <mergeCell ref="AE41:AE44"/>
    <mergeCell ref="AC28:AC31"/>
    <mergeCell ref="AC32:AC36"/>
    <mergeCell ref="AC45:AC49"/>
    <mergeCell ref="AE32:AE36"/>
    <mergeCell ref="AC37:AC40"/>
    <mergeCell ref="AD28:AD31"/>
    <mergeCell ref="AD32:AD36"/>
    <mergeCell ref="V28:V31"/>
    <mergeCell ref="W28:W31"/>
    <mergeCell ref="P23:P27"/>
    <mergeCell ref="Q23:Q27"/>
    <mergeCell ref="U23:U27"/>
    <mergeCell ref="AE19:AE22"/>
    <mergeCell ref="AE23:AE27"/>
    <mergeCell ref="AC19:AC22"/>
    <mergeCell ref="AC23:AC27"/>
    <mergeCell ref="K23:K27"/>
    <mergeCell ref="AE28:AE31"/>
    <mergeCell ref="AB23:AB27"/>
    <mergeCell ref="R23:R27"/>
    <mergeCell ref="S23:S27"/>
    <mergeCell ref="V19:V22"/>
    <mergeCell ref="W19:W22"/>
    <mergeCell ref="U19:U22"/>
    <mergeCell ref="V23:V27"/>
    <mergeCell ref="W23:W27"/>
    <mergeCell ref="S19:S22"/>
    <mergeCell ref="AD23:AD27"/>
    <mergeCell ref="Y28:Y31"/>
    <mergeCell ref="Y19:Y22"/>
    <mergeCell ref="Y23:Y27"/>
    <mergeCell ref="U28:U31"/>
    <mergeCell ref="Q28:Q31"/>
    <mergeCell ref="R28:R31"/>
    <mergeCell ref="O28:O31"/>
    <mergeCell ref="N28:N31"/>
    <mergeCell ref="S28:S31"/>
    <mergeCell ref="AE2:AE5"/>
    <mergeCell ref="AE6:AE9"/>
    <mergeCell ref="X28:X31"/>
    <mergeCell ref="AB28:AB31"/>
    <mergeCell ref="AB19:AB22"/>
    <mergeCell ref="AE10:AE14"/>
    <mergeCell ref="AE15:AE18"/>
    <mergeCell ref="AC10:AC14"/>
    <mergeCell ref="AC15:AC18"/>
    <mergeCell ref="AB15:AB18"/>
    <mergeCell ref="Z2:Z5"/>
    <mergeCell ref="Z6:Z9"/>
    <mergeCell ref="AB2:AB5"/>
    <mergeCell ref="Z10:Z14"/>
    <mergeCell ref="Z15:Z18"/>
    <mergeCell ref="AB6:AB9"/>
    <mergeCell ref="AC2:AC5"/>
    <mergeCell ref="AC6:AC9"/>
    <mergeCell ref="Z28:Z31"/>
    <mergeCell ref="AD2:AD5"/>
    <mergeCell ref="AD6:AD9"/>
    <mergeCell ref="AD10:AD14"/>
    <mergeCell ref="AD15:AD18"/>
    <mergeCell ref="AD19:AD22"/>
    <mergeCell ref="U10:U14"/>
    <mergeCell ref="X10:X14"/>
    <mergeCell ref="V2:V5"/>
    <mergeCell ref="W2:W5"/>
    <mergeCell ref="V10:V14"/>
    <mergeCell ref="X2:X5"/>
    <mergeCell ref="W6:W9"/>
    <mergeCell ref="AB10:AB14"/>
    <mergeCell ref="S15:S18"/>
    <mergeCell ref="U15:U18"/>
    <mergeCell ref="X6:X9"/>
    <mergeCell ref="U2:U5"/>
    <mergeCell ref="U6:U9"/>
    <mergeCell ref="X15:X18"/>
    <mergeCell ref="V15:V18"/>
    <mergeCell ref="W15:W18"/>
    <mergeCell ref="W10:W14"/>
    <mergeCell ref="V6:V9"/>
    <mergeCell ref="Y2:Y5"/>
    <mergeCell ref="Y6:Y9"/>
    <mergeCell ref="Y15:Y18"/>
    <mergeCell ref="Y10:Y14"/>
    <mergeCell ref="AA2:AA5"/>
    <mergeCell ref="AA6:AA9"/>
    <mergeCell ref="S6:S9"/>
    <mergeCell ref="S10:S14"/>
    <mergeCell ref="S2:S5"/>
    <mergeCell ref="Q6:Q9"/>
    <mergeCell ref="R6:R9"/>
    <mergeCell ref="Q10:Q14"/>
    <mergeCell ref="R10:R14"/>
    <mergeCell ref="Q2:Q5"/>
    <mergeCell ref="R2:R5"/>
    <mergeCell ref="M2:M5"/>
    <mergeCell ref="P2:P5"/>
    <mergeCell ref="O32:O36"/>
    <mergeCell ref="A37:A40"/>
    <mergeCell ref="K37:K40"/>
    <mergeCell ref="K32:K36"/>
    <mergeCell ref="M37:M40"/>
    <mergeCell ref="K28:K31"/>
    <mergeCell ref="M28:M31"/>
    <mergeCell ref="P28:P31"/>
    <mergeCell ref="A2:A5"/>
    <mergeCell ref="N2:N5"/>
    <mergeCell ref="N6:N9"/>
    <mergeCell ref="O10:O14"/>
    <mergeCell ref="N10:N14"/>
    <mergeCell ref="O19:O22"/>
    <mergeCell ref="O15:O18"/>
    <mergeCell ref="N19:N22"/>
    <mergeCell ref="O2:O5"/>
    <mergeCell ref="M15:M18"/>
    <mergeCell ref="M19:M22"/>
    <mergeCell ref="N23:N27"/>
    <mergeCell ref="O23:O27"/>
    <mergeCell ref="N15:N18"/>
    <mergeCell ref="M23:M27"/>
    <mergeCell ref="P6:P9"/>
    <mergeCell ref="A23:A27"/>
    <mergeCell ref="A28:A31"/>
    <mergeCell ref="A32:A36"/>
    <mergeCell ref="P32:P36"/>
    <mergeCell ref="P37:P40"/>
    <mergeCell ref="N37:N40"/>
    <mergeCell ref="O37:O40"/>
    <mergeCell ref="N32:N36"/>
    <mergeCell ref="M32:M36"/>
    <mergeCell ref="R15:R18"/>
    <mergeCell ref="Q19:Q22"/>
    <mergeCell ref="R19:R22"/>
    <mergeCell ref="P10:P14"/>
    <mergeCell ref="Q15:Q18"/>
    <mergeCell ref="P15:P18"/>
    <mergeCell ref="P19:P22"/>
    <mergeCell ref="O6:O9"/>
    <mergeCell ref="A19:A22"/>
    <mergeCell ref="A6:A9"/>
    <mergeCell ref="A10:A14"/>
    <mergeCell ref="A15:A18"/>
    <mergeCell ref="M6:M9"/>
    <mergeCell ref="M10:M14"/>
    <mergeCell ref="U41:U44"/>
    <mergeCell ref="U45:U49"/>
    <mergeCell ref="W50:W54"/>
    <mergeCell ref="T37:T40"/>
    <mergeCell ref="U50:U54"/>
    <mergeCell ref="V45:V49"/>
    <mergeCell ref="X45:X49"/>
    <mergeCell ref="W37:W40"/>
    <mergeCell ref="W45:W49"/>
    <mergeCell ref="U37:U40"/>
    <mergeCell ref="A41:A44"/>
    <mergeCell ref="A45:A49"/>
    <mergeCell ref="K41:K44"/>
    <mergeCell ref="M50:M54"/>
    <mergeCell ref="O50:O54"/>
    <mergeCell ref="N45:N49"/>
    <mergeCell ref="O45:O49"/>
    <mergeCell ref="Q50:Q54"/>
    <mergeCell ref="R50:R54"/>
    <mergeCell ref="Q45:Q49"/>
    <mergeCell ref="R45:R49"/>
    <mergeCell ref="P50:P54"/>
    <mergeCell ref="P45:P49"/>
    <mergeCell ref="P41:P44"/>
    <mergeCell ref="Q41:Q44"/>
    <mergeCell ref="R41:R44"/>
    <mergeCell ref="N41:N44"/>
    <mergeCell ref="O41:O44"/>
    <mergeCell ref="Z50:Z54"/>
    <mergeCell ref="AB50:AB54"/>
    <mergeCell ref="AB37:AB40"/>
    <mergeCell ref="AB41:AB44"/>
    <mergeCell ref="AB32:AB36"/>
    <mergeCell ref="S37:S40"/>
    <mergeCell ref="Q37:Q40"/>
    <mergeCell ref="R37:R40"/>
    <mergeCell ref="K45:K49"/>
    <mergeCell ref="K50:K54"/>
    <mergeCell ref="M41:M44"/>
    <mergeCell ref="M45:M49"/>
    <mergeCell ref="S41:S44"/>
    <mergeCell ref="S50:S54"/>
    <mergeCell ref="X37:X40"/>
    <mergeCell ref="X41:X44"/>
    <mergeCell ref="S45:S49"/>
    <mergeCell ref="X50:X54"/>
    <mergeCell ref="V37:V40"/>
    <mergeCell ref="AB45:AB49"/>
    <mergeCell ref="Z37:Z40"/>
    <mergeCell ref="Z41:Z44"/>
    <mergeCell ref="Z45:Z49"/>
    <mergeCell ref="V41:V44"/>
    <mergeCell ref="P57:T58"/>
    <mergeCell ref="U57:W57"/>
    <mergeCell ref="X57:AF57"/>
    <mergeCell ref="U58:W58"/>
    <mergeCell ref="X58:AF58"/>
    <mergeCell ref="AA10:AA14"/>
    <mergeCell ref="AA15:AA18"/>
    <mergeCell ref="AA19:AA22"/>
    <mergeCell ref="AA23:AA27"/>
    <mergeCell ref="AA28:AA31"/>
    <mergeCell ref="AA32:AA36"/>
    <mergeCell ref="AA37:AA40"/>
    <mergeCell ref="AA41:AA44"/>
    <mergeCell ref="AA45:AA49"/>
    <mergeCell ref="AD37:AD40"/>
    <mergeCell ref="AD41:AD44"/>
    <mergeCell ref="AD45:AD49"/>
    <mergeCell ref="AD50:AD54"/>
    <mergeCell ref="Y37:Y40"/>
    <mergeCell ref="Y45:Y49"/>
    <mergeCell ref="Y50:Y54"/>
    <mergeCell ref="Y41:Y44"/>
    <mergeCell ref="AA50:AA54"/>
    <mergeCell ref="AC50:AC54"/>
  </mergeCells>
  <phoneticPr fontId="7" type="noConversion"/>
  <pageMargins left="0.19685039370078741" right="0.17" top="0.51" bottom="0.27559055118110237" header="0.32" footer="0.15748031496062992"/>
  <pageSetup paperSize="9" scale="59" orientation="landscape" errors="blank" r:id="rId1"/>
  <headerFooter alignWithMargins="0">
    <oddHeader>&amp;C&amp;F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baseColWidth="10" defaultRowHeight="15" x14ac:dyDescent="0.2"/>
  <cols>
    <col min="1" max="1" width="12.7109375" style="375" bestFit="1" customWidth="1"/>
    <col min="2" max="2" width="12.7109375" style="375" customWidth="1"/>
    <col min="3" max="16384" width="11.42578125" style="375"/>
  </cols>
  <sheetData>
    <row r="1" spans="1:2" x14ac:dyDescent="0.2">
      <c r="A1" s="376"/>
      <c r="B1" s="376"/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baseColWidth="10" defaultRowHeight="12.75" x14ac:dyDescent="0.2"/>
  <sheetData>
    <row r="1" spans="1:2" x14ac:dyDescent="0.2">
      <c r="A1" t="s">
        <v>290</v>
      </c>
      <c r="B1" t="s">
        <v>291</v>
      </c>
    </row>
    <row r="2" spans="1:2" x14ac:dyDescent="0.2">
      <c r="A2" t="s">
        <v>292</v>
      </c>
      <c r="B2" t="s">
        <v>318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Zeiten-buchen</vt:lpstr>
      <vt:lpstr>WWS - Daten</vt:lpstr>
      <vt:lpstr>Lohn</vt:lpstr>
      <vt:lpstr>Daten</vt:lpstr>
      <vt:lpstr>GF</vt:lpstr>
      <vt:lpstr>Übersicht</vt:lpstr>
      <vt:lpstr>Bemerkung</vt:lpstr>
      <vt:lpstr>Lohn!Druckbereich</vt:lpstr>
      <vt:lpstr>GF!Drucktitel</vt:lpstr>
      <vt:lpstr>Übersicht!Drucktitel</vt:lpstr>
      <vt:lpstr>'Zeiten-buchen'!Drucktitel</vt:lpstr>
    </vt:vector>
  </TitlesOfParts>
  <Company>Schmidt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Klös-Garand</dc:creator>
  <dc:description>Mutter</dc:description>
  <cp:lastModifiedBy>Keemss, Veronika</cp:lastModifiedBy>
  <cp:lastPrinted>2015-01-27T15:46:30Z</cp:lastPrinted>
  <dcterms:created xsi:type="dcterms:W3CDTF">2003-03-25T09:05:36Z</dcterms:created>
  <dcterms:modified xsi:type="dcterms:W3CDTF">2018-04-10T11:37:54Z</dcterms:modified>
</cp:coreProperties>
</file>